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495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45621"/>
</workbook>
</file>

<file path=xl/calcChain.xml><?xml version="1.0" encoding="utf-8"?>
<calcChain xmlns="http://schemas.openxmlformats.org/spreadsheetml/2006/main">
  <c r="C167" i="21" l="1"/>
  <c r="C167" i="17"/>
  <c r="D167" i="15"/>
  <c r="C167" i="8"/>
  <c r="D167" i="19" l="1"/>
  <c r="D167" i="14"/>
  <c r="D167" i="7"/>
  <c r="D167" i="8"/>
  <c r="C167" i="12"/>
  <c r="D167" i="12"/>
  <c r="D167" i="16"/>
  <c r="D167" i="6"/>
  <c r="D167" i="10"/>
  <c r="D167" i="18"/>
  <c r="D167" i="13"/>
  <c r="D167" i="17"/>
  <c r="C167" i="10"/>
  <c r="C167" i="6"/>
  <c r="C167" i="14"/>
  <c r="C167" i="19"/>
  <c r="D167" i="22"/>
  <c r="D167" i="21"/>
  <c r="D167" i="20"/>
  <c r="D167" i="9"/>
  <c r="C167" i="22"/>
  <c r="C167" i="20"/>
  <c r="C167" i="18"/>
  <c r="C167" i="15"/>
  <c r="C167" i="13"/>
  <c r="C167" i="16"/>
  <c r="C167" i="9"/>
  <c r="C167" i="7"/>
  <c r="C18" i="21"/>
  <c r="C18" i="20"/>
  <c r="C18" i="18"/>
  <c r="D18" i="17"/>
  <c r="C18" i="15"/>
  <c r="D18" i="14"/>
  <c r="D18" i="10"/>
  <c r="D18" i="6"/>
  <c r="D18" i="12"/>
  <c r="D18" i="19"/>
  <c r="D18" i="21" l="1"/>
  <c r="C18" i="9"/>
  <c r="C18" i="22"/>
  <c r="C18" i="13"/>
  <c r="C18" i="7"/>
  <c r="C18" i="16"/>
  <c r="C18" i="6"/>
  <c r="C18" i="8"/>
  <c r="C18" i="12"/>
  <c r="C18" i="17"/>
  <c r="C18" i="19"/>
  <c r="D18" i="7"/>
  <c r="D18" i="16"/>
  <c r="D18" i="15"/>
  <c r="D18" i="20"/>
  <c r="C18" i="10"/>
  <c r="C18" i="14"/>
  <c r="D18" i="9"/>
  <c r="D18" i="13"/>
  <c r="D18" i="18"/>
  <c r="D18" i="22"/>
  <c r="D18" i="8"/>
  <c r="L146" i="22" l="1"/>
  <c r="M146" i="22"/>
  <c r="L146" i="21"/>
  <c r="M146" i="20"/>
  <c r="L146" i="19"/>
  <c r="L146" i="17"/>
  <c r="L146" i="15"/>
  <c r="L146" i="12"/>
  <c r="L146" i="10"/>
  <c r="L146" i="8"/>
  <c r="L146" i="7"/>
  <c r="K146" i="20" l="1"/>
  <c r="M146" i="10"/>
  <c r="M146" i="15"/>
  <c r="M146" i="17"/>
  <c r="L146" i="16"/>
  <c r="L146" i="20"/>
  <c r="N146" i="7"/>
  <c r="N146" i="10"/>
  <c r="N146" i="12"/>
  <c r="N146" i="13"/>
  <c r="N146" i="14"/>
  <c r="N146" i="17"/>
  <c r="N146" i="18"/>
  <c r="N146" i="19"/>
  <c r="N146" i="20"/>
  <c r="N146" i="21"/>
  <c r="M146" i="7"/>
  <c r="M146" i="13"/>
  <c r="M146" i="14"/>
  <c r="M146" i="18"/>
  <c r="M146" i="19"/>
  <c r="M146" i="21"/>
  <c r="L146" i="14"/>
  <c r="L146" i="18"/>
  <c r="L146" i="13"/>
  <c r="K146" i="13"/>
  <c r="K146" i="7"/>
  <c r="K146" i="8"/>
  <c r="K146" i="10"/>
  <c r="K146" i="14"/>
  <c r="K146" i="15"/>
  <c r="K146" i="17"/>
  <c r="K146" i="18"/>
  <c r="K146" i="19"/>
  <c r="N146" i="22"/>
  <c r="M146" i="8"/>
  <c r="M146" i="16"/>
  <c r="M146" i="12"/>
  <c r="N146" i="8"/>
  <c r="N146" i="15"/>
  <c r="N146" i="16"/>
  <c r="K146" i="21"/>
  <c r="K146" i="22"/>
  <c r="K146" i="12"/>
  <c r="K146" i="16"/>
  <c r="L146" i="6"/>
  <c r="K146" i="1"/>
  <c r="K146" i="6" l="1"/>
  <c r="N146" i="1"/>
  <c r="M146" i="1"/>
  <c r="L146" i="1"/>
  <c r="N146" i="6"/>
  <c r="M146" i="6"/>
  <c r="E157" i="22" l="1"/>
  <c r="E156" i="22"/>
  <c r="M145" i="22"/>
  <c r="L145" i="22"/>
  <c r="N144" i="22"/>
  <c r="M144" i="22"/>
  <c r="L144" i="22"/>
  <c r="K144" i="22"/>
  <c r="M143" i="22"/>
  <c r="L143" i="22"/>
  <c r="K143" i="22"/>
  <c r="J148" i="22"/>
  <c r="I148" i="22"/>
  <c r="G148" i="22"/>
  <c r="F148" i="22"/>
  <c r="E148" i="22"/>
  <c r="D148" i="22"/>
  <c r="C148" i="22"/>
  <c r="J147" i="22"/>
  <c r="G147" i="22"/>
  <c r="D147" i="22"/>
  <c r="C147" i="22"/>
  <c r="M131" i="22"/>
  <c r="L131" i="22"/>
  <c r="N130" i="22"/>
  <c r="M130" i="22"/>
  <c r="L130" i="22"/>
  <c r="K130" i="22"/>
  <c r="J133" i="22"/>
  <c r="I133" i="22"/>
  <c r="H133" i="22"/>
  <c r="G133" i="22"/>
  <c r="F133" i="22"/>
  <c r="E133" i="22"/>
  <c r="D133" i="22"/>
  <c r="K129" i="22"/>
  <c r="N128" i="22"/>
  <c r="M128" i="22"/>
  <c r="L128" i="22"/>
  <c r="K128" i="22"/>
  <c r="M127" i="22"/>
  <c r="L127" i="22"/>
  <c r="J132" i="22"/>
  <c r="I132" i="22"/>
  <c r="H132" i="22"/>
  <c r="G132" i="22"/>
  <c r="F132" i="22"/>
  <c r="E132" i="22"/>
  <c r="D132" i="22"/>
  <c r="C132" i="22"/>
  <c r="E110" i="22"/>
  <c r="E75" i="22"/>
  <c r="E74" i="22"/>
  <c r="E212" i="22"/>
  <c r="E211" i="22"/>
  <c r="E210" i="22"/>
  <c r="E208" i="22"/>
  <c r="E207" i="22"/>
  <c r="E205" i="22"/>
  <c r="E198" i="22"/>
  <c r="E197" i="22"/>
  <c r="E196" i="22"/>
  <c r="E195" i="22"/>
  <c r="E183" i="22"/>
  <c r="E182" i="22"/>
  <c r="E180" i="22"/>
  <c r="E178" i="22"/>
  <c r="E177" i="22"/>
  <c r="E176" i="22"/>
  <c r="E166" i="22"/>
  <c r="H147" i="22"/>
  <c r="N143" i="22"/>
  <c r="H148" i="22"/>
  <c r="B11" i="22"/>
  <c r="E212" i="21"/>
  <c r="E211" i="21"/>
  <c r="E210" i="21"/>
  <c r="E196" i="21"/>
  <c r="L145" i="21"/>
  <c r="M144" i="21"/>
  <c r="L144" i="21"/>
  <c r="L143" i="21"/>
  <c r="J148" i="21"/>
  <c r="I148" i="21"/>
  <c r="H148" i="21"/>
  <c r="F148" i="21"/>
  <c r="E148" i="21"/>
  <c r="L142" i="21"/>
  <c r="K142" i="21"/>
  <c r="J147" i="21"/>
  <c r="I147" i="21"/>
  <c r="H147" i="21"/>
  <c r="G147" i="21"/>
  <c r="D147" i="21"/>
  <c r="C147" i="21"/>
  <c r="N130" i="21"/>
  <c r="M130" i="21"/>
  <c r="L130" i="21"/>
  <c r="K130" i="21"/>
  <c r="J133" i="21"/>
  <c r="I133" i="21"/>
  <c r="H133" i="21"/>
  <c r="G133" i="21"/>
  <c r="E133" i="21"/>
  <c r="D133" i="21"/>
  <c r="N128" i="21"/>
  <c r="M128" i="21"/>
  <c r="L128" i="21"/>
  <c r="K128" i="21"/>
  <c r="L127" i="21"/>
  <c r="I132" i="21"/>
  <c r="H132" i="21"/>
  <c r="G132" i="21"/>
  <c r="E132" i="21"/>
  <c r="D132" i="21"/>
  <c r="C132" i="21"/>
  <c r="E74" i="21"/>
  <c r="E205" i="21"/>
  <c r="B11" i="21"/>
  <c r="M127" i="21" l="1"/>
  <c r="E70" i="22"/>
  <c r="M131" i="21"/>
  <c r="E33" i="22"/>
  <c r="N127" i="22"/>
  <c r="N131" i="22"/>
  <c r="K127" i="22"/>
  <c r="K131" i="22"/>
  <c r="C133" i="21"/>
  <c r="K133" i="21" s="1"/>
  <c r="F133" i="21"/>
  <c r="N133" i="21" s="1"/>
  <c r="E111" i="22"/>
  <c r="C48" i="22"/>
  <c r="E46" i="22"/>
  <c r="E68" i="22"/>
  <c r="E72" i="22"/>
  <c r="E88" i="22"/>
  <c r="E112" i="22"/>
  <c r="F132" i="21"/>
  <c r="E17" i="22"/>
  <c r="E23" i="22"/>
  <c r="D158" i="22"/>
  <c r="E89" i="21"/>
  <c r="E182" i="21"/>
  <c r="E178" i="21"/>
  <c r="E208" i="21"/>
  <c r="E35" i="22"/>
  <c r="E45" i="22"/>
  <c r="C158" i="22"/>
  <c r="E155" i="22"/>
  <c r="E35" i="21"/>
  <c r="C22" i="21"/>
  <c r="E42" i="21"/>
  <c r="E112" i="21"/>
  <c r="K145" i="22"/>
  <c r="E198" i="21"/>
  <c r="J132" i="21"/>
  <c r="K145" i="21"/>
  <c r="M141" i="22"/>
  <c r="N141" i="22"/>
  <c r="N145" i="22"/>
  <c r="M145" i="21"/>
  <c r="I147" i="22"/>
  <c r="N145" i="21"/>
  <c r="E164" i="21"/>
  <c r="K131" i="21"/>
  <c r="N131" i="21"/>
  <c r="N144" i="21"/>
  <c r="E156" i="21"/>
  <c r="E179" i="21"/>
  <c r="E183" i="21"/>
  <c r="E157" i="21"/>
  <c r="K127" i="21"/>
  <c r="N127" i="21"/>
  <c r="E111" i="21"/>
  <c r="E90" i="21"/>
  <c r="E71" i="22"/>
  <c r="E75" i="21"/>
  <c r="D48" i="21"/>
  <c r="D49" i="21"/>
  <c r="E23" i="21"/>
  <c r="D48" i="22"/>
  <c r="E21" i="21"/>
  <c r="E43" i="22"/>
  <c r="E69" i="22"/>
  <c r="E73" i="22"/>
  <c r="E89" i="22"/>
  <c r="G148" i="21"/>
  <c r="E16" i="22"/>
  <c r="E21" i="22"/>
  <c r="E34" i="22"/>
  <c r="D49" i="22"/>
  <c r="E14" i="21"/>
  <c r="E46" i="21"/>
  <c r="E72" i="21"/>
  <c r="E207" i="21"/>
  <c r="E42" i="22"/>
  <c r="E90" i="22"/>
  <c r="M148" i="22"/>
  <c r="K144" i="21"/>
  <c r="C158" i="21"/>
  <c r="D91" i="22"/>
  <c r="L132" i="21"/>
  <c r="L131" i="21"/>
  <c r="L147" i="21"/>
  <c r="D158" i="21"/>
  <c r="E206" i="21"/>
  <c r="E16" i="21"/>
  <c r="E34" i="21"/>
  <c r="C49" i="21"/>
  <c r="E70" i="21"/>
  <c r="E110" i="21"/>
  <c r="M141" i="21"/>
  <c r="M143" i="21"/>
  <c r="D148" i="21"/>
  <c r="L148" i="21" s="1"/>
  <c r="D91" i="21"/>
  <c r="K147" i="22"/>
  <c r="M126" i="21"/>
  <c r="E165" i="21"/>
  <c r="E20" i="21"/>
  <c r="E33" i="21"/>
  <c r="E69" i="21"/>
  <c r="E73" i="21"/>
  <c r="E155" i="21"/>
  <c r="E177" i="21"/>
  <c r="E181" i="21"/>
  <c r="E147" i="22"/>
  <c r="E44" i="22"/>
  <c r="L147" i="22"/>
  <c r="N143" i="21"/>
  <c r="E197" i="21"/>
  <c r="E44" i="21"/>
  <c r="E71" i="21"/>
  <c r="K143" i="21"/>
  <c r="E168" i="21"/>
  <c r="E167" i="22"/>
  <c r="E181" i="22"/>
  <c r="E14" i="22"/>
  <c r="C22" i="22"/>
  <c r="E32" i="22"/>
  <c r="E43" i="21"/>
  <c r="D22" i="21"/>
  <c r="D22" i="22"/>
  <c r="N141" i="21"/>
  <c r="E32" i="21"/>
  <c r="C48" i="21"/>
  <c r="E68" i="21"/>
  <c r="E88" i="21"/>
  <c r="E176" i="21"/>
  <c r="E180" i="21"/>
  <c r="E195" i="21"/>
  <c r="E164" i="22"/>
  <c r="E179" i="22"/>
  <c r="E206" i="22"/>
  <c r="E20" i="22"/>
  <c r="K142" i="22"/>
  <c r="L142" i="22"/>
  <c r="N142" i="22"/>
  <c r="M133" i="22"/>
  <c r="N133" i="22"/>
  <c r="L133" i="22"/>
  <c r="N132" i="22"/>
  <c r="M132" i="22"/>
  <c r="C49" i="22"/>
  <c r="E19" i="22"/>
  <c r="K132" i="22"/>
  <c r="L148" i="22"/>
  <c r="E168" i="22"/>
  <c r="L132" i="22"/>
  <c r="N148" i="22"/>
  <c r="K148" i="22"/>
  <c r="M126" i="22"/>
  <c r="K126" i="22"/>
  <c r="M142" i="22"/>
  <c r="L126" i="22"/>
  <c r="F147" i="22"/>
  <c r="N147" i="22" s="1"/>
  <c r="E165" i="22"/>
  <c r="C91" i="22"/>
  <c r="C133" i="22"/>
  <c r="K133" i="22" s="1"/>
  <c r="E15" i="22"/>
  <c r="L129" i="22"/>
  <c r="E169" i="22"/>
  <c r="K141" i="22"/>
  <c r="N126" i="22"/>
  <c r="M129" i="22"/>
  <c r="L141" i="22"/>
  <c r="N129" i="22"/>
  <c r="E166" i="21"/>
  <c r="K147" i="21"/>
  <c r="M142" i="21"/>
  <c r="N142" i="21"/>
  <c r="C148" i="21"/>
  <c r="M148" i="21"/>
  <c r="M132" i="21"/>
  <c r="L133" i="21"/>
  <c r="N148" i="21"/>
  <c r="K132" i="21"/>
  <c r="M133" i="21"/>
  <c r="K141" i="21"/>
  <c r="K126" i="21"/>
  <c r="E147" i="21"/>
  <c r="M147" i="21" s="1"/>
  <c r="E19" i="21"/>
  <c r="E45" i="21"/>
  <c r="L126" i="21"/>
  <c r="F147" i="21"/>
  <c r="N147" i="21" s="1"/>
  <c r="E17" i="21"/>
  <c r="N126" i="21"/>
  <c r="L141" i="21"/>
  <c r="K129" i="21"/>
  <c r="L129" i="21"/>
  <c r="E169" i="21"/>
  <c r="E15" i="21"/>
  <c r="M129" i="21"/>
  <c r="C91" i="21"/>
  <c r="N129" i="21"/>
  <c r="E212" i="20"/>
  <c r="E211" i="20"/>
  <c r="E183" i="20"/>
  <c r="E182" i="20"/>
  <c r="E157" i="20"/>
  <c r="L145" i="20"/>
  <c r="L143" i="20"/>
  <c r="J148" i="20"/>
  <c r="I148" i="20"/>
  <c r="H148" i="20"/>
  <c r="G148" i="20"/>
  <c r="F148" i="20"/>
  <c r="E148" i="20"/>
  <c r="D148" i="20"/>
  <c r="C148" i="20"/>
  <c r="I147" i="20"/>
  <c r="H147" i="20"/>
  <c r="D147" i="20"/>
  <c r="J133" i="20"/>
  <c r="I133" i="20"/>
  <c r="H133" i="20"/>
  <c r="G133" i="20"/>
  <c r="F133" i="20"/>
  <c r="M129" i="20"/>
  <c r="D133" i="20"/>
  <c r="C133" i="20"/>
  <c r="N128" i="20"/>
  <c r="M128" i="20"/>
  <c r="L128" i="20"/>
  <c r="K128" i="20"/>
  <c r="N127" i="20"/>
  <c r="M127" i="20"/>
  <c r="L127" i="20"/>
  <c r="K127" i="20"/>
  <c r="J132" i="20"/>
  <c r="I132" i="20"/>
  <c r="H132" i="20"/>
  <c r="G132" i="20"/>
  <c r="E132" i="20"/>
  <c r="D132" i="20"/>
  <c r="C132" i="20"/>
  <c r="E74" i="20"/>
  <c r="E33" i="20"/>
  <c r="E205" i="20"/>
  <c r="B11" i="20"/>
  <c r="E156" i="20" l="1"/>
  <c r="E179" i="20"/>
  <c r="M131" i="20"/>
  <c r="E210" i="20"/>
  <c r="E22" i="21"/>
  <c r="E48" i="21"/>
  <c r="E48" i="22"/>
  <c r="E158" i="22"/>
  <c r="E75" i="20"/>
  <c r="E196" i="20"/>
  <c r="E158" i="21"/>
  <c r="N132" i="21"/>
  <c r="E164" i="20"/>
  <c r="E91" i="22"/>
  <c r="K148" i="21"/>
  <c r="E18" i="21"/>
  <c r="E181" i="20"/>
  <c r="E17" i="20"/>
  <c r="E68" i="20"/>
  <c r="E72" i="20"/>
  <c r="E88" i="20"/>
  <c r="E22" i="22"/>
  <c r="E180" i="20"/>
  <c r="E206" i="20"/>
  <c r="E208" i="20"/>
  <c r="E49" i="21"/>
  <c r="K141" i="20"/>
  <c r="K144" i="20"/>
  <c r="K145" i="20"/>
  <c r="M147" i="22"/>
  <c r="M145" i="20"/>
  <c r="L144" i="20"/>
  <c r="M141" i="20"/>
  <c r="M143" i="20"/>
  <c r="M144" i="20"/>
  <c r="N141" i="20"/>
  <c r="N144" i="20"/>
  <c r="N145" i="20"/>
  <c r="E165" i="20"/>
  <c r="E20" i="20"/>
  <c r="E90" i="20"/>
  <c r="E178" i="20"/>
  <c r="E197" i="20"/>
  <c r="N126" i="20"/>
  <c r="K130" i="20"/>
  <c r="K131" i="20"/>
  <c r="L130" i="20"/>
  <c r="L131" i="20"/>
  <c r="N131" i="20"/>
  <c r="N130" i="20"/>
  <c r="M130" i="20"/>
  <c r="E42" i="20"/>
  <c r="E207" i="20"/>
  <c r="K143" i="20"/>
  <c r="E49" i="22"/>
  <c r="J147" i="20"/>
  <c r="D158" i="20"/>
  <c r="E89" i="20"/>
  <c r="E112" i="20"/>
  <c r="E71" i="20"/>
  <c r="E198" i="20"/>
  <c r="N143" i="20"/>
  <c r="L141" i="20"/>
  <c r="E155" i="20"/>
  <c r="C158" i="20"/>
  <c r="D49" i="20"/>
  <c r="E43" i="20"/>
  <c r="E69" i="20"/>
  <c r="E177" i="20"/>
  <c r="E18" i="22"/>
  <c r="E167" i="21"/>
  <c r="M148" i="20"/>
  <c r="N142" i="20"/>
  <c r="E176" i="20"/>
  <c r="G147" i="20"/>
  <c r="E91" i="21"/>
  <c r="E35" i="20"/>
  <c r="E45" i="20"/>
  <c r="E16" i="20"/>
  <c r="C22" i="20"/>
  <c r="E34" i="20"/>
  <c r="E44" i="20"/>
  <c r="E32" i="20"/>
  <c r="C48" i="20"/>
  <c r="E46" i="20"/>
  <c r="E70" i="20"/>
  <c r="K148" i="20"/>
  <c r="E110" i="20"/>
  <c r="E14" i="20"/>
  <c r="E19" i="20"/>
  <c r="N133" i="20"/>
  <c r="D91" i="20"/>
  <c r="E73" i="20"/>
  <c r="E195" i="20"/>
  <c r="E111" i="20"/>
  <c r="C147" i="20"/>
  <c r="E166" i="20"/>
  <c r="L147" i="20"/>
  <c r="L148" i="20"/>
  <c r="N148" i="20"/>
  <c r="F147" i="20"/>
  <c r="E147" i="20"/>
  <c r="M147" i="20" s="1"/>
  <c r="E133" i="20"/>
  <c r="M133" i="20" s="1"/>
  <c r="D22" i="20"/>
  <c r="M132" i="20"/>
  <c r="K132" i="20"/>
  <c r="K133" i="20"/>
  <c r="L132" i="20"/>
  <c r="L133" i="20"/>
  <c r="F132" i="20"/>
  <c r="N132" i="20" s="1"/>
  <c r="C49" i="20"/>
  <c r="K129" i="20"/>
  <c r="K142" i="20"/>
  <c r="E168" i="20"/>
  <c r="E15" i="20"/>
  <c r="L129" i="20"/>
  <c r="M142" i="20"/>
  <c r="D48" i="20"/>
  <c r="C91" i="20"/>
  <c r="M126" i="20"/>
  <c r="E21" i="20"/>
  <c r="N129" i="20"/>
  <c r="E169" i="20"/>
  <c r="L142" i="20"/>
  <c r="K126" i="20"/>
  <c r="L126" i="20"/>
  <c r="E158" i="20" l="1"/>
  <c r="K147" i="20"/>
  <c r="E18" i="20"/>
  <c r="N147" i="20"/>
  <c r="E22" i="20"/>
  <c r="E167" i="20"/>
  <c r="E49" i="20"/>
  <c r="E48" i="20"/>
  <c r="E91" i="20"/>
  <c r="E212" i="19" l="1"/>
  <c r="E211" i="19"/>
  <c r="E210" i="19"/>
  <c r="E196" i="19"/>
  <c r="E182" i="19"/>
  <c r="E179" i="19"/>
  <c r="M145" i="19"/>
  <c r="L145" i="19"/>
  <c r="M144" i="19"/>
  <c r="L144" i="19"/>
  <c r="L143" i="19"/>
  <c r="J148" i="19"/>
  <c r="I148" i="19"/>
  <c r="G148" i="19"/>
  <c r="M142" i="19"/>
  <c r="D148" i="19"/>
  <c r="J147" i="19"/>
  <c r="I147" i="19"/>
  <c r="G147" i="19"/>
  <c r="M141" i="19"/>
  <c r="D147" i="19"/>
  <c r="C147" i="19"/>
  <c r="M130" i="19"/>
  <c r="L130" i="19"/>
  <c r="I133" i="19"/>
  <c r="H133" i="19"/>
  <c r="F133" i="19"/>
  <c r="E133" i="19"/>
  <c r="D133" i="19"/>
  <c r="C133" i="19"/>
  <c r="N128" i="19"/>
  <c r="M128" i="19"/>
  <c r="L128" i="19"/>
  <c r="K128" i="19"/>
  <c r="N127" i="19"/>
  <c r="M127" i="19"/>
  <c r="L127" i="19"/>
  <c r="J132" i="19"/>
  <c r="I132" i="19"/>
  <c r="H132" i="19"/>
  <c r="E132" i="19"/>
  <c r="D132" i="19"/>
  <c r="E74" i="19"/>
  <c r="E46" i="19"/>
  <c r="E205" i="19"/>
  <c r="H148" i="19"/>
  <c r="H147" i="19"/>
  <c r="B11" i="19"/>
  <c r="K130" i="19" l="1"/>
  <c r="E75" i="19"/>
  <c r="N130" i="19"/>
  <c r="E32" i="19"/>
  <c r="E157" i="19"/>
  <c r="E68" i="19"/>
  <c r="E72" i="19"/>
  <c r="E112" i="19"/>
  <c r="E177" i="19"/>
  <c r="J133" i="19"/>
  <c r="N133" i="19" s="1"/>
  <c r="G133" i="19"/>
  <c r="K133" i="19" s="1"/>
  <c r="E208" i="19"/>
  <c r="E34" i="19"/>
  <c r="E70" i="19"/>
  <c r="E90" i="19"/>
  <c r="E16" i="19"/>
  <c r="E111" i="19"/>
  <c r="E206" i="19"/>
  <c r="G132" i="19"/>
  <c r="L131" i="19"/>
  <c r="E178" i="19"/>
  <c r="E207" i="19"/>
  <c r="E198" i="19"/>
  <c r="E195" i="19"/>
  <c r="E164" i="19"/>
  <c r="K145" i="19"/>
  <c r="D158" i="19"/>
  <c r="E180" i="19"/>
  <c r="N141" i="19"/>
  <c r="N145" i="19"/>
  <c r="M131" i="19"/>
  <c r="E14" i="19"/>
  <c r="E19" i="19"/>
  <c r="E43" i="19"/>
  <c r="E89" i="19"/>
  <c r="K144" i="19"/>
  <c r="C158" i="19"/>
  <c r="E168" i="19"/>
  <c r="E197" i="19"/>
  <c r="C22" i="19"/>
  <c r="E35" i="19"/>
  <c r="E71" i="19"/>
  <c r="E156" i="19"/>
  <c r="E183" i="19"/>
  <c r="D22" i="19"/>
  <c r="N126" i="19"/>
  <c r="N131" i="19"/>
  <c r="N142" i="19"/>
  <c r="N143" i="19"/>
  <c r="N144" i="19"/>
  <c r="D48" i="19"/>
  <c r="L141" i="19"/>
  <c r="C49" i="19"/>
  <c r="C48" i="19"/>
  <c r="C91" i="19"/>
  <c r="K129" i="19"/>
  <c r="C132" i="19"/>
  <c r="M126" i="19"/>
  <c r="D49" i="19"/>
  <c r="L148" i="19"/>
  <c r="E181" i="19"/>
  <c r="E110" i="19"/>
  <c r="K131" i="19"/>
  <c r="E88" i="19"/>
  <c r="E169" i="19"/>
  <c r="K143" i="19"/>
  <c r="F148" i="19"/>
  <c r="N148" i="19" s="1"/>
  <c r="M143" i="19"/>
  <c r="E148" i="19"/>
  <c r="M148" i="19" s="1"/>
  <c r="E20" i="19"/>
  <c r="E33" i="19"/>
  <c r="E69" i="19"/>
  <c r="E73" i="19"/>
  <c r="E176" i="19"/>
  <c r="C148" i="19"/>
  <c r="K148" i="19" s="1"/>
  <c r="K141" i="19"/>
  <c r="K127" i="19"/>
  <c r="L132" i="19"/>
  <c r="M132" i="19"/>
  <c r="E44" i="19"/>
  <c r="K147" i="19"/>
  <c r="L133" i="19"/>
  <c r="L147" i="19"/>
  <c r="M133" i="19"/>
  <c r="K142" i="19"/>
  <c r="E15" i="19"/>
  <c r="E45" i="19"/>
  <c r="L129" i="19"/>
  <c r="L142" i="19"/>
  <c r="E165" i="19"/>
  <c r="M129" i="19"/>
  <c r="E147" i="19"/>
  <c r="M147" i="19" s="1"/>
  <c r="E155" i="19"/>
  <c r="E17" i="19"/>
  <c r="F132" i="19"/>
  <c r="N132" i="19" s="1"/>
  <c r="N129" i="19"/>
  <c r="F147" i="19"/>
  <c r="N147" i="19" s="1"/>
  <c r="D91" i="19"/>
  <c r="E21" i="19"/>
  <c r="K126" i="19"/>
  <c r="E166" i="19"/>
  <c r="E42" i="19"/>
  <c r="L126" i="19"/>
  <c r="E158" i="19" l="1"/>
  <c r="K132" i="19"/>
  <c r="E22" i="19"/>
  <c r="E49" i="19"/>
  <c r="E48" i="19"/>
  <c r="E18" i="19"/>
  <c r="E91" i="19"/>
  <c r="E167" i="19"/>
  <c r="E212" i="18" l="1"/>
  <c r="E210" i="18"/>
  <c r="E196" i="18"/>
  <c r="L145" i="18"/>
  <c r="L144" i="18"/>
  <c r="L143" i="18"/>
  <c r="J148" i="18"/>
  <c r="I148" i="18"/>
  <c r="F148" i="18"/>
  <c r="D148" i="18"/>
  <c r="C148" i="18"/>
  <c r="J147" i="18"/>
  <c r="H147" i="18"/>
  <c r="L141" i="18"/>
  <c r="M130" i="18"/>
  <c r="I133" i="18"/>
  <c r="H133" i="18"/>
  <c r="E133" i="18"/>
  <c r="D133" i="18"/>
  <c r="M128" i="18"/>
  <c r="L128" i="18"/>
  <c r="M127" i="18"/>
  <c r="C132" i="18"/>
  <c r="E74" i="18"/>
  <c r="E205" i="18"/>
  <c r="H148" i="18"/>
  <c r="F147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28" i="18" l="1"/>
  <c r="L130" i="18"/>
  <c r="E177" i="18"/>
  <c r="E181" i="18"/>
  <c r="E176" i="18"/>
  <c r="E211" i="18"/>
  <c r="K128" i="18"/>
  <c r="E195" i="18"/>
  <c r="E206" i="18"/>
  <c r="E179" i="18"/>
  <c r="E183" i="18"/>
  <c r="E68" i="18"/>
  <c r="E72" i="18"/>
  <c r="E112" i="18"/>
  <c r="N131" i="18"/>
  <c r="E70" i="18"/>
  <c r="E90" i="18"/>
  <c r="E110" i="18"/>
  <c r="J132" i="18"/>
  <c r="L127" i="18"/>
  <c r="E182" i="18"/>
  <c r="E207" i="18"/>
  <c r="C158" i="17"/>
  <c r="E164" i="18"/>
  <c r="D158" i="18"/>
  <c r="C133" i="18"/>
  <c r="F133" i="18"/>
  <c r="E14" i="18"/>
  <c r="E33" i="18"/>
  <c r="E43" i="18"/>
  <c r="K127" i="18"/>
  <c r="K130" i="18"/>
  <c r="K131" i="18"/>
  <c r="K141" i="18"/>
  <c r="K143" i="18"/>
  <c r="K144" i="18"/>
  <c r="K145" i="18"/>
  <c r="C158" i="18"/>
  <c r="E165" i="18"/>
  <c r="D158" i="17"/>
  <c r="E198" i="18"/>
  <c r="D22" i="18"/>
  <c r="M143" i="18"/>
  <c r="M126" i="18"/>
  <c r="M131" i="18"/>
  <c r="M141" i="18"/>
  <c r="I147" i="18"/>
  <c r="J133" i="18"/>
  <c r="D132" i="18"/>
  <c r="E35" i="18"/>
  <c r="E45" i="18"/>
  <c r="E148" i="18"/>
  <c r="M148" i="18" s="1"/>
  <c r="L142" i="18"/>
  <c r="E44" i="18"/>
  <c r="E69" i="18"/>
  <c r="E73" i="18"/>
  <c r="D91" i="18"/>
  <c r="L131" i="18"/>
  <c r="E178" i="18"/>
  <c r="I132" i="18"/>
  <c r="N126" i="18"/>
  <c r="N127" i="18"/>
  <c r="N130" i="18"/>
  <c r="N143" i="18"/>
  <c r="N144" i="18"/>
  <c r="N145" i="18"/>
  <c r="E156" i="18"/>
  <c r="E19" i="18"/>
  <c r="E32" i="18"/>
  <c r="E46" i="18"/>
  <c r="E71" i="18"/>
  <c r="E75" i="18"/>
  <c r="E111" i="18"/>
  <c r="G133" i="18"/>
  <c r="E157" i="18"/>
  <c r="E180" i="18"/>
  <c r="E15" i="18"/>
  <c r="E155" i="18"/>
  <c r="E166" i="18"/>
  <c r="M144" i="18"/>
  <c r="M145" i="18"/>
  <c r="E197" i="18"/>
  <c r="E208" i="18"/>
  <c r="L133" i="18"/>
  <c r="N142" i="18"/>
  <c r="H132" i="18"/>
  <c r="G147" i="18"/>
  <c r="E168" i="18"/>
  <c r="E20" i="18"/>
  <c r="D48" i="18"/>
  <c r="E16" i="18"/>
  <c r="E34" i="18"/>
  <c r="C91" i="18"/>
  <c r="G148" i="18"/>
  <c r="K148" i="18" s="1"/>
  <c r="N147" i="18"/>
  <c r="M142" i="18"/>
  <c r="C147" i="18"/>
  <c r="M133" i="18"/>
  <c r="G132" i="18"/>
  <c r="K132" i="18" s="1"/>
  <c r="E89" i="18"/>
  <c r="D49" i="18"/>
  <c r="C48" i="18"/>
  <c r="L148" i="18"/>
  <c r="N148" i="18"/>
  <c r="E17" i="18"/>
  <c r="E88" i="18"/>
  <c r="F132" i="18"/>
  <c r="N141" i="18"/>
  <c r="E42" i="18"/>
  <c r="C49" i="18"/>
  <c r="K129" i="18"/>
  <c r="K142" i="18"/>
  <c r="L129" i="18"/>
  <c r="D147" i="18"/>
  <c r="L147" i="18" s="1"/>
  <c r="E132" i="18"/>
  <c r="M129" i="18"/>
  <c r="E147" i="18"/>
  <c r="E21" i="18"/>
  <c r="N129" i="18"/>
  <c r="E169" i="18"/>
  <c r="C22" i="18"/>
  <c r="K126" i="18"/>
  <c r="L126" i="18"/>
  <c r="E211" i="17"/>
  <c r="E210" i="17"/>
  <c r="E208" i="17"/>
  <c r="E207" i="17"/>
  <c r="E206" i="17"/>
  <c r="E205" i="17"/>
  <c r="E198" i="17"/>
  <c r="E197" i="17"/>
  <c r="E195" i="17"/>
  <c r="E182" i="17"/>
  <c r="E180" i="17"/>
  <c r="E179" i="17"/>
  <c r="E178" i="17"/>
  <c r="E177" i="17"/>
  <c r="E176" i="17"/>
  <c r="E166" i="17"/>
  <c r="E165" i="17"/>
  <c r="E157" i="17"/>
  <c r="E156" i="17"/>
  <c r="E155" i="17"/>
  <c r="I147" i="17"/>
  <c r="N145" i="17"/>
  <c r="M145" i="17"/>
  <c r="L145" i="17"/>
  <c r="K145" i="17"/>
  <c r="N144" i="17"/>
  <c r="L144" i="17"/>
  <c r="K144" i="17"/>
  <c r="N143" i="17"/>
  <c r="M143" i="17"/>
  <c r="L143" i="17"/>
  <c r="K143" i="17"/>
  <c r="I148" i="17"/>
  <c r="H148" i="17"/>
  <c r="N142" i="17"/>
  <c r="M142" i="17"/>
  <c r="D148" i="17"/>
  <c r="C148" i="17"/>
  <c r="J147" i="17"/>
  <c r="H147" i="17"/>
  <c r="G147" i="17"/>
  <c r="F147" i="17"/>
  <c r="E147" i="17"/>
  <c r="L141" i="17"/>
  <c r="K141" i="17"/>
  <c r="N131" i="17"/>
  <c r="M131" i="17"/>
  <c r="L131" i="17"/>
  <c r="K131" i="17"/>
  <c r="N130" i="17"/>
  <c r="M130" i="17"/>
  <c r="L130" i="17"/>
  <c r="K130" i="17"/>
  <c r="J133" i="17"/>
  <c r="I133" i="17"/>
  <c r="H133" i="17"/>
  <c r="G133" i="17"/>
  <c r="F133" i="17"/>
  <c r="E133" i="17"/>
  <c r="D133" i="17"/>
  <c r="C133" i="17"/>
  <c r="N128" i="17"/>
  <c r="M128" i="17"/>
  <c r="L128" i="17"/>
  <c r="K128" i="17"/>
  <c r="N127" i="17"/>
  <c r="M127" i="17"/>
  <c r="L127" i="17"/>
  <c r="K127" i="17"/>
  <c r="J132" i="17"/>
  <c r="I132" i="17"/>
  <c r="H132" i="17"/>
  <c r="G132" i="17"/>
  <c r="F132" i="17"/>
  <c r="M126" i="17"/>
  <c r="D132" i="17"/>
  <c r="C132" i="17"/>
  <c r="E112" i="17"/>
  <c r="E110" i="17"/>
  <c r="E90" i="17"/>
  <c r="E75" i="17"/>
  <c r="E74" i="17"/>
  <c r="E71" i="17"/>
  <c r="E70" i="17"/>
  <c r="E68" i="17"/>
  <c r="E44" i="17"/>
  <c r="E35" i="17"/>
  <c r="E33" i="17"/>
  <c r="D22" i="17"/>
  <c r="E22" i="18" l="1"/>
  <c r="E158" i="18"/>
  <c r="E158" i="17"/>
  <c r="N132" i="18"/>
  <c r="N133" i="18"/>
  <c r="K133" i="18"/>
  <c r="E18" i="18"/>
  <c r="M147" i="18"/>
  <c r="L132" i="18"/>
  <c r="E167" i="18"/>
  <c r="K147" i="18"/>
  <c r="M132" i="18"/>
  <c r="E91" i="18"/>
  <c r="E48" i="18"/>
  <c r="E49" i="18"/>
  <c r="L148" i="17"/>
  <c r="M133" i="17"/>
  <c r="L133" i="17"/>
  <c r="L132" i="17"/>
  <c r="N132" i="17"/>
  <c r="N133" i="17"/>
  <c r="N147" i="17"/>
  <c r="M144" i="17"/>
  <c r="F148" i="17"/>
  <c r="C91" i="17"/>
  <c r="E14" i="17"/>
  <c r="C48" i="17"/>
  <c r="G148" i="17"/>
  <c r="K148" i="17" s="1"/>
  <c r="E164" i="17"/>
  <c r="E34" i="17"/>
  <c r="D91" i="17"/>
  <c r="M147" i="17"/>
  <c r="E167" i="17"/>
  <c r="D48" i="17"/>
  <c r="E69" i="17"/>
  <c r="E73" i="17"/>
  <c r="E89" i="17"/>
  <c r="E196" i="17"/>
  <c r="C147" i="17"/>
  <c r="K147" i="17" s="1"/>
  <c r="E19" i="17"/>
  <c r="E32" i="17"/>
  <c r="E45" i="17"/>
  <c r="E111" i="17"/>
  <c r="E181" i="17"/>
  <c r="D49" i="17"/>
  <c r="E15" i="17"/>
  <c r="E20" i="17"/>
  <c r="E46" i="17"/>
  <c r="E148" i="17"/>
  <c r="M148" i="17" s="1"/>
  <c r="E72" i="17"/>
  <c r="E16" i="17"/>
  <c r="C22" i="17"/>
  <c r="E22" i="17" s="1"/>
  <c r="E43" i="17"/>
  <c r="K132" i="17"/>
  <c r="K133" i="17"/>
  <c r="N129" i="17"/>
  <c r="J148" i="17"/>
  <c r="E183" i="17"/>
  <c r="E212" i="17"/>
  <c r="E132" i="17"/>
  <c r="M132" i="17" s="1"/>
  <c r="E17" i="17"/>
  <c r="E88" i="17"/>
  <c r="E42" i="17"/>
  <c r="C49" i="17"/>
  <c r="K129" i="17"/>
  <c r="K142" i="17"/>
  <c r="E168" i="17"/>
  <c r="L129" i="17"/>
  <c r="L142" i="17"/>
  <c r="D147" i="17"/>
  <c r="L147" i="17" s="1"/>
  <c r="M141" i="17"/>
  <c r="N126" i="17"/>
  <c r="M129" i="17"/>
  <c r="E169" i="17"/>
  <c r="E21" i="17"/>
  <c r="K126" i="17"/>
  <c r="N141" i="17"/>
  <c r="L126" i="17"/>
  <c r="E48" i="17" l="1"/>
  <c r="E18" i="17"/>
  <c r="E91" i="17"/>
  <c r="N148" i="17"/>
  <c r="E49" i="17"/>
  <c r="E211" i="16" l="1"/>
  <c r="E182" i="16"/>
  <c r="E157" i="16"/>
  <c r="M145" i="16"/>
  <c r="L145" i="16"/>
  <c r="L144" i="16"/>
  <c r="L143" i="16"/>
  <c r="J148" i="16"/>
  <c r="I148" i="16"/>
  <c r="G148" i="16"/>
  <c r="M142" i="16"/>
  <c r="D148" i="16"/>
  <c r="J147" i="16"/>
  <c r="I147" i="16"/>
  <c r="E147" i="16"/>
  <c r="D147" i="16"/>
  <c r="M130" i="16"/>
  <c r="L130" i="16"/>
  <c r="J133" i="16"/>
  <c r="I133" i="16"/>
  <c r="H133" i="16"/>
  <c r="G133" i="16"/>
  <c r="E133" i="16"/>
  <c r="D133" i="16"/>
  <c r="N128" i="16"/>
  <c r="M128" i="16"/>
  <c r="L128" i="16"/>
  <c r="K128" i="16"/>
  <c r="M127" i="16"/>
  <c r="L127" i="16"/>
  <c r="I132" i="16"/>
  <c r="H132" i="16"/>
  <c r="G132" i="16"/>
  <c r="E132" i="16"/>
  <c r="E33" i="16"/>
  <c r="E205" i="16"/>
  <c r="H147" i="16"/>
  <c r="H148" i="16"/>
  <c r="E182" i="15"/>
  <c r="E178" i="15"/>
  <c r="N145" i="15"/>
  <c r="M145" i="15"/>
  <c r="L144" i="15"/>
  <c r="M143" i="15"/>
  <c r="L143" i="15"/>
  <c r="J148" i="15"/>
  <c r="I148" i="15"/>
  <c r="H148" i="15"/>
  <c r="F148" i="15"/>
  <c r="E148" i="15"/>
  <c r="C148" i="15"/>
  <c r="J147" i="15"/>
  <c r="I147" i="15"/>
  <c r="H147" i="15"/>
  <c r="G147" i="15"/>
  <c r="F147" i="15"/>
  <c r="E147" i="15"/>
  <c r="L141" i="15"/>
  <c r="M131" i="15"/>
  <c r="L131" i="15"/>
  <c r="N130" i="15"/>
  <c r="M130" i="15"/>
  <c r="L130" i="15"/>
  <c r="K130" i="15"/>
  <c r="I133" i="15"/>
  <c r="E133" i="15"/>
  <c r="N128" i="15"/>
  <c r="M128" i="15"/>
  <c r="N127" i="15"/>
  <c r="M127" i="15"/>
  <c r="L127" i="15"/>
  <c r="K127" i="15"/>
  <c r="J132" i="15"/>
  <c r="I132" i="15"/>
  <c r="H132" i="15"/>
  <c r="F132" i="15"/>
  <c r="M126" i="15"/>
  <c r="D132" i="15"/>
  <c r="C132" i="15"/>
  <c r="E74" i="15"/>
  <c r="E205" i="15"/>
  <c r="E212" i="14"/>
  <c r="E211" i="14"/>
  <c r="E210" i="14"/>
  <c r="E196" i="14"/>
  <c r="M145" i="14"/>
  <c r="L145" i="14"/>
  <c r="L144" i="14"/>
  <c r="J148" i="14"/>
  <c r="I148" i="14"/>
  <c r="H148" i="14"/>
  <c r="E148" i="14"/>
  <c r="D148" i="14"/>
  <c r="C148" i="14"/>
  <c r="J147" i="14"/>
  <c r="I147" i="14"/>
  <c r="H147" i="14"/>
  <c r="F147" i="14"/>
  <c r="E147" i="14"/>
  <c r="D147" i="14"/>
  <c r="M130" i="14"/>
  <c r="L130" i="14"/>
  <c r="H133" i="14"/>
  <c r="M129" i="14"/>
  <c r="L129" i="14"/>
  <c r="N128" i="14"/>
  <c r="M128" i="14"/>
  <c r="L128" i="14"/>
  <c r="K128" i="14"/>
  <c r="M127" i="14"/>
  <c r="E132" i="14"/>
  <c r="E74" i="14"/>
  <c r="E205" i="14"/>
  <c r="E157" i="9"/>
  <c r="E157" i="7"/>
  <c r="E157" i="10" l="1"/>
  <c r="G132" i="15"/>
  <c r="K132" i="15" s="1"/>
  <c r="E157" i="15"/>
  <c r="E211" i="15"/>
  <c r="E157" i="8"/>
  <c r="E196" i="16"/>
  <c r="E212" i="16"/>
  <c r="N131" i="15"/>
  <c r="E210" i="16"/>
  <c r="E75" i="15"/>
  <c r="E181" i="16"/>
  <c r="E177" i="15"/>
  <c r="M131" i="16"/>
  <c r="E74" i="16"/>
  <c r="H132" i="14"/>
  <c r="L126" i="16"/>
  <c r="E156" i="15"/>
  <c r="E156" i="8"/>
  <c r="E198" i="15"/>
  <c r="E206" i="16"/>
  <c r="E176" i="15"/>
  <c r="J132" i="14"/>
  <c r="I132" i="14"/>
  <c r="M132" i="14" s="1"/>
  <c r="E157" i="12"/>
  <c r="E207" i="15"/>
  <c r="J132" i="16"/>
  <c r="L127" i="14"/>
  <c r="E178" i="16"/>
  <c r="E179" i="14"/>
  <c r="E208" i="15"/>
  <c r="E112" i="16"/>
  <c r="E207" i="16"/>
  <c r="E206" i="15"/>
  <c r="E195" i="15"/>
  <c r="E179" i="15"/>
  <c r="E179" i="16"/>
  <c r="L131" i="16"/>
  <c r="D158" i="16"/>
  <c r="K141" i="15"/>
  <c r="K145" i="15"/>
  <c r="L142" i="15"/>
  <c r="L145" i="15"/>
  <c r="C158" i="7"/>
  <c r="C158" i="12"/>
  <c r="D158" i="10"/>
  <c r="D158" i="6"/>
  <c r="C133" i="16"/>
  <c r="K133" i="16" s="1"/>
  <c r="K130" i="16"/>
  <c r="N129" i="16"/>
  <c r="N130" i="16"/>
  <c r="H133" i="15"/>
  <c r="K128" i="15"/>
  <c r="K131" i="15"/>
  <c r="F133" i="15"/>
  <c r="N130" i="14"/>
  <c r="G133" i="15"/>
  <c r="K127" i="16"/>
  <c r="I133" i="14"/>
  <c r="J133" i="15"/>
  <c r="J133" i="14"/>
  <c r="C133" i="15"/>
  <c r="K130" i="14"/>
  <c r="L128" i="15"/>
  <c r="D133" i="15"/>
  <c r="E75" i="16"/>
  <c r="D158" i="7"/>
  <c r="D158" i="12"/>
  <c r="C158" i="6"/>
  <c r="C158" i="10"/>
  <c r="E158" i="10" s="1"/>
  <c r="E156" i="12"/>
  <c r="E157" i="13"/>
  <c r="E70" i="16"/>
  <c r="E90" i="16"/>
  <c r="C158" i="16"/>
  <c r="F132" i="14"/>
  <c r="C158" i="9"/>
  <c r="C158" i="15"/>
  <c r="D158" i="9"/>
  <c r="C158" i="14"/>
  <c r="D158" i="15"/>
  <c r="C158" i="13"/>
  <c r="D158" i="14"/>
  <c r="C158" i="8"/>
  <c r="D158" i="8"/>
  <c r="D158" i="13"/>
  <c r="E112" i="14"/>
  <c r="E15" i="14"/>
  <c r="E20" i="14"/>
  <c r="E33" i="14"/>
  <c r="E43" i="14"/>
  <c r="E73" i="14"/>
  <c r="E89" i="14"/>
  <c r="E165" i="14"/>
  <c r="G148" i="15"/>
  <c r="K148" i="15" s="1"/>
  <c r="M143" i="16"/>
  <c r="M144" i="16"/>
  <c r="E164" i="15"/>
  <c r="N143" i="16"/>
  <c r="L141" i="14"/>
  <c r="E16" i="14"/>
  <c r="E34" i="14"/>
  <c r="E90" i="14"/>
  <c r="E198" i="14"/>
  <c r="E155" i="12"/>
  <c r="E42" i="16"/>
  <c r="E111" i="16"/>
  <c r="E176" i="16"/>
  <c r="E180" i="16"/>
  <c r="E195" i="16"/>
  <c r="D22" i="14"/>
  <c r="E90" i="15"/>
  <c r="E14" i="14"/>
  <c r="E19" i="14"/>
  <c r="E32" i="14"/>
  <c r="E46" i="14"/>
  <c r="E68" i="14"/>
  <c r="E72" i="14"/>
  <c r="E164" i="14"/>
  <c r="E207" i="14"/>
  <c r="D49" i="14"/>
  <c r="K144" i="14"/>
  <c r="M144" i="15"/>
  <c r="D48" i="16"/>
  <c r="E15" i="16"/>
  <c r="E43" i="16"/>
  <c r="E89" i="16"/>
  <c r="E157" i="6"/>
  <c r="E155" i="8"/>
  <c r="E176" i="14"/>
  <c r="D22" i="15"/>
  <c r="E35" i="16"/>
  <c r="E45" i="16"/>
  <c r="E71" i="16"/>
  <c r="K126" i="16"/>
  <c r="K131" i="16"/>
  <c r="K141" i="16"/>
  <c r="K142" i="16"/>
  <c r="K143" i="16"/>
  <c r="K144" i="16"/>
  <c r="K145" i="16"/>
  <c r="E165" i="16"/>
  <c r="E197" i="16"/>
  <c r="E208" i="16"/>
  <c r="E43" i="15"/>
  <c r="E197" i="15"/>
  <c r="E181" i="14"/>
  <c r="E110" i="14"/>
  <c r="E156" i="14"/>
  <c r="E166" i="14"/>
  <c r="E16" i="15"/>
  <c r="M147" i="15"/>
  <c r="M148" i="15"/>
  <c r="E183" i="15"/>
  <c r="E182" i="14"/>
  <c r="N144" i="15"/>
  <c r="L131" i="14"/>
  <c r="L143" i="14"/>
  <c r="E35" i="15"/>
  <c r="E17" i="15"/>
  <c r="E45" i="15"/>
  <c r="E71" i="15"/>
  <c r="E111" i="15"/>
  <c r="E180" i="15"/>
  <c r="E46" i="16"/>
  <c r="E183" i="16"/>
  <c r="E198" i="16"/>
  <c r="N143" i="15"/>
  <c r="C48" i="14"/>
  <c r="M144" i="14"/>
  <c r="M131" i="14"/>
  <c r="M143" i="14"/>
  <c r="D91" i="14"/>
  <c r="E32" i="15"/>
  <c r="E14" i="15"/>
  <c r="E19" i="15"/>
  <c r="E46" i="15"/>
  <c r="E68" i="15"/>
  <c r="E72" i="15"/>
  <c r="N148" i="15"/>
  <c r="E16" i="16"/>
  <c r="E156" i="6"/>
  <c r="D48" i="14"/>
  <c r="N142" i="15"/>
  <c r="E20" i="15"/>
  <c r="E112" i="15"/>
  <c r="E181" i="15"/>
  <c r="E212" i="15"/>
  <c r="E166" i="16"/>
  <c r="C22" i="16"/>
  <c r="E68" i="16"/>
  <c r="E72" i="16"/>
  <c r="E88" i="16"/>
  <c r="C132" i="14"/>
  <c r="M147" i="14"/>
  <c r="E70" i="14"/>
  <c r="E166" i="15"/>
  <c r="E34" i="16"/>
  <c r="E156" i="10"/>
  <c r="N127" i="14"/>
  <c r="N144" i="14"/>
  <c r="N145" i="14"/>
  <c r="E33" i="15"/>
  <c r="E69" i="15"/>
  <c r="E73" i="15"/>
  <c r="K143" i="15"/>
  <c r="K144" i="15"/>
  <c r="C49" i="16"/>
  <c r="E44" i="16"/>
  <c r="N131" i="14"/>
  <c r="N142" i="14"/>
  <c r="N143" i="14"/>
  <c r="M142" i="14"/>
  <c r="E35" i="14"/>
  <c r="E45" i="14"/>
  <c r="E71" i="14"/>
  <c r="E75" i="14"/>
  <c r="E111" i="14"/>
  <c r="K142" i="14"/>
  <c r="G148" i="14"/>
  <c r="K148" i="14" s="1"/>
  <c r="E168" i="14"/>
  <c r="E34" i="15"/>
  <c r="D49" i="15"/>
  <c r="E70" i="15"/>
  <c r="E180" i="14"/>
  <c r="E177" i="16"/>
  <c r="M141" i="16"/>
  <c r="D49" i="16"/>
  <c r="E155" i="6"/>
  <c r="E156" i="7"/>
  <c r="E155" i="10"/>
  <c r="E195" i="14"/>
  <c r="E206" i="14"/>
  <c r="E110" i="15"/>
  <c r="N147" i="15"/>
  <c r="E14" i="16"/>
  <c r="E32" i="16"/>
  <c r="L133" i="16"/>
  <c r="L147" i="16"/>
  <c r="E169" i="14"/>
  <c r="E69" i="14"/>
  <c r="K127" i="14"/>
  <c r="K131" i="14"/>
  <c r="K141" i="14"/>
  <c r="K143" i="14"/>
  <c r="K145" i="14"/>
  <c r="E210" i="15"/>
  <c r="D91" i="16"/>
  <c r="E110" i="16"/>
  <c r="F132" i="16"/>
  <c r="N131" i="16"/>
  <c r="N141" i="16"/>
  <c r="N142" i="16"/>
  <c r="F147" i="16"/>
  <c r="N147" i="16" s="1"/>
  <c r="N144" i="16"/>
  <c r="N145" i="16"/>
  <c r="N147" i="14"/>
  <c r="E165" i="15"/>
  <c r="E44" i="15"/>
  <c r="E196" i="15"/>
  <c r="D148" i="15"/>
  <c r="L148" i="15" s="1"/>
  <c r="C91" i="14"/>
  <c r="E156" i="13"/>
  <c r="C22" i="14"/>
  <c r="C49" i="14"/>
  <c r="D132" i="14"/>
  <c r="E177" i="14"/>
  <c r="C147" i="15"/>
  <c r="K147" i="15" s="1"/>
  <c r="C48" i="15"/>
  <c r="E88" i="15"/>
  <c r="E20" i="16"/>
  <c r="G147" i="16"/>
  <c r="G147" i="14"/>
  <c r="E156" i="9"/>
  <c r="E178" i="14"/>
  <c r="E197" i="14"/>
  <c r="E208" i="14"/>
  <c r="N141" i="15"/>
  <c r="E15" i="15"/>
  <c r="D48" i="15"/>
  <c r="E89" i="15"/>
  <c r="E183" i="14"/>
  <c r="E21" i="16"/>
  <c r="E69" i="16"/>
  <c r="E73" i="16"/>
  <c r="E155" i="16"/>
  <c r="L142" i="16"/>
  <c r="C148" i="16"/>
  <c r="K148" i="16" s="1"/>
  <c r="M147" i="16"/>
  <c r="N127" i="16"/>
  <c r="C48" i="16"/>
  <c r="M132" i="16"/>
  <c r="M133" i="16"/>
  <c r="L148" i="16"/>
  <c r="C132" i="16"/>
  <c r="K132" i="16" s="1"/>
  <c r="C91" i="16"/>
  <c r="M126" i="16"/>
  <c r="E148" i="16"/>
  <c r="M148" i="16" s="1"/>
  <c r="E164" i="16"/>
  <c r="M129" i="16"/>
  <c r="E19" i="16"/>
  <c r="D132" i="16"/>
  <c r="L132" i="16" s="1"/>
  <c r="E156" i="16"/>
  <c r="E17" i="16"/>
  <c r="N126" i="16"/>
  <c r="F148" i="16"/>
  <c r="N148" i="16" s="1"/>
  <c r="F133" i="16"/>
  <c r="N133" i="16" s="1"/>
  <c r="D22" i="16"/>
  <c r="L141" i="16"/>
  <c r="K129" i="16"/>
  <c r="C147" i="16"/>
  <c r="E169" i="16"/>
  <c r="L129" i="16"/>
  <c r="E155" i="15"/>
  <c r="M133" i="15"/>
  <c r="L132" i="15"/>
  <c r="C91" i="15"/>
  <c r="N132" i="15"/>
  <c r="E42" i="15"/>
  <c r="C49" i="15"/>
  <c r="K129" i="15"/>
  <c r="K142" i="15"/>
  <c r="E168" i="15"/>
  <c r="L129" i="15"/>
  <c r="D147" i="15"/>
  <c r="L147" i="15" s="1"/>
  <c r="E132" i="15"/>
  <c r="M132" i="15" s="1"/>
  <c r="M142" i="15"/>
  <c r="N129" i="15"/>
  <c r="E169" i="15"/>
  <c r="M141" i="15"/>
  <c r="D91" i="15"/>
  <c r="M129" i="15"/>
  <c r="C22" i="15"/>
  <c r="K126" i="15"/>
  <c r="N126" i="15"/>
  <c r="E21" i="15"/>
  <c r="L126" i="15"/>
  <c r="M148" i="14"/>
  <c r="F148" i="14"/>
  <c r="N148" i="14" s="1"/>
  <c r="L148" i="14"/>
  <c r="L147" i="14"/>
  <c r="C133" i="14"/>
  <c r="F133" i="14"/>
  <c r="G133" i="14"/>
  <c r="G132" i="14"/>
  <c r="E44" i="14"/>
  <c r="M126" i="14"/>
  <c r="M141" i="14"/>
  <c r="E17" i="14"/>
  <c r="E88" i="14"/>
  <c r="N126" i="14"/>
  <c r="N141" i="14"/>
  <c r="E42" i="14"/>
  <c r="K129" i="14"/>
  <c r="C147" i="14"/>
  <c r="E157" i="14"/>
  <c r="D133" i="14"/>
  <c r="L133" i="14" s="1"/>
  <c r="E133" i="14"/>
  <c r="N129" i="14"/>
  <c r="E155" i="14"/>
  <c r="E21" i="14"/>
  <c r="K126" i="14"/>
  <c r="L142" i="14"/>
  <c r="L126" i="14"/>
  <c r="E155" i="13"/>
  <c r="E155" i="9"/>
  <c r="E155" i="7"/>
  <c r="E157" i="1"/>
  <c r="E212" i="13"/>
  <c r="E211" i="13"/>
  <c r="E210" i="13"/>
  <c r="E196" i="13"/>
  <c r="M145" i="13"/>
  <c r="L145" i="13"/>
  <c r="L144" i="13"/>
  <c r="L143" i="13"/>
  <c r="J148" i="13"/>
  <c r="I148" i="13"/>
  <c r="H148" i="13"/>
  <c r="G148" i="13"/>
  <c r="F148" i="13"/>
  <c r="L142" i="13"/>
  <c r="J147" i="13"/>
  <c r="I147" i="13"/>
  <c r="H147" i="13"/>
  <c r="F147" i="13"/>
  <c r="D147" i="13"/>
  <c r="C147" i="13"/>
  <c r="M130" i="13"/>
  <c r="L130" i="13"/>
  <c r="I133" i="13"/>
  <c r="H133" i="13"/>
  <c r="E133" i="13"/>
  <c r="D133" i="13"/>
  <c r="N128" i="13"/>
  <c r="M128" i="13"/>
  <c r="L128" i="13"/>
  <c r="K128" i="13"/>
  <c r="M127" i="13"/>
  <c r="J132" i="13"/>
  <c r="G132" i="13"/>
  <c r="E74" i="13"/>
  <c r="E205" i="13"/>
  <c r="E183" i="13"/>
  <c r="E182" i="13"/>
  <c r="E181" i="13"/>
  <c r="E180" i="13"/>
  <c r="N132" i="14" l="1"/>
  <c r="L132" i="14"/>
  <c r="E158" i="8"/>
  <c r="L126" i="13"/>
  <c r="E158" i="16"/>
  <c r="E158" i="7"/>
  <c r="E158" i="13"/>
  <c r="E158" i="14"/>
  <c r="E158" i="15"/>
  <c r="E158" i="9"/>
  <c r="E158" i="6"/>
  <c r="E158" i="12"/>
  <c r="E167" i="15"/>
  <c r="H132" i="13"/>
  <c r="I132" i="13"/>
  <c r="E132" i="13"/>
  <c r="N132" i="16"/>
  <c r="E49" i="14"/>
  <c r="E70" i="13"/>
  <c r="E197" i="13"/>
  <c r="E208" i="13"/>
  <c r="E178" i="13"/>
  <c r="M131" i="13"/>
  <c r="E91" i="15"/>
  <c r="N133" i="15"/>
  <c r="K130" i="13"/>
  <c r="N130" i="13"/>
  <c r="L133" i="15"/>
  <c r="K133" i="15"/>
  <c r="M133" i="14"/>
  <c r="N133" i="14"/>
  <c r="E90" i="13"/>
  <c r="D158" i="1"/>
  <c r="C158" i="1"/>
  <c r="E48" i="16"/>
  <c r="J133" i="13"/>
  <c r="E18" i="16"/>
  <c r="E22" i="14"/>
  <c r="E72" i="13"/>
  <c r="E148" i="13"/>
  <c r="M148" i="13" s="1"/>
  <c r="L127" i="13"/>
  <c r="L131" i="13"/>
  <c r="D148" i="13"/>
  <c r="L148" i="13" s="1"/>
  <c r="E49" i="16"/>
  <c r="E91" i="14"/>
  <c r="E164" i="13"/>
  <c r="E155" i="1"/>
  <c r="E48" i="14"/>
  <c r="E18" i="14"/>
  <c r="E179" i="13"/>
  <c r="E198" i="13"/>
  <c r="E68" i="13"/>
  <c r="E112" i="13"/>
  <c r="E206" i="13"/>
  <c r="E22" i="15"/>
  <c r="C49" i="13"/>
  <c r="K132" i="14"/>
  <c r="E49" i="15"/>
  <c r="E167" i="16"/>
  <c r="E48" i="15"/>
  <c r="E167" i="14"/>
  <c r="E22" i="16"/>
  <c r="E156" i="1"/>
  <c r="C133" i="13"/>
  <c r="K144" i="13"/>
  <c r="K143" i="13"/>
  <c r="L133" i="13"/>
  <c r="N131" i="13"/>
  <c r="E46" i="13"/>
  <c r="E75" i="13"/>
  <c r="E111" i="13"/>
  <c r="K131" i="13"/>
  <c r="K145" i="13"/>
  <c r="D132" i="13"/>
  <c r="E15" i="13"/>
  <c r="E20" i="13"/>
  <c r="E176" i="13"/>
  <c r="E195" i="13"/>
  <c r="E14" i="13"/>
  <c r="D48" i="13"/>
  <c r="K147" i="16"/>
  <c r="E168" i="13"/>
  <c r="C22" i="13"/>
  <c r="E69" i="13"/>
  <c r="E34" i="13"/>
  <c r="K127" i="13"/>
  <c r="K142" i="13"/>
  <c r="E73" i="13"/>
  <c r="D22" i="13"/>
  <c r="E44" i="13"/>
  <c r="E35" i="13"/>
  <c r="E45" i="13"/>
  <c r="K147" i="14"/>
  <c r="E91" i="16"/>
  <c r="E165" i="13"/>
  <c r="E177" i="13"/>
  <c r="E207" i="13"/>
  <c r="E168" i="16"/>
  <c r="E18" i="15"/>
  <c r="K133" i="14"/>
  <c r="E19" i="13"/>
  <c r="E32" i="13"/>
  <c r="C48" i="13"/>
  <c r="E71" i="13"/>
  <c r="M141" i="13"/>
  <c r="E147" i="13"/>
  <c r="M147" i="13" s="1"/>
  <c r="E110" i="13"/>
  <c r="F132" i="13"/>
  <c r="N132" i="13" s="1"/>
  <c r="F133" i="13"/>
  <c r="N148" i="13"/>
  <c r="N144" i="13"/>
  <c r="E42" i="13"/>
  <c r="E88" i="13"/>
  <c r="G133" i="13"/>
  <c r="G147" i="13"/>
  <c r="K147" i="13" s="1"/>
  <c r="M144" i="13"/>
  <c r="N141" i="13"/>
  <c r="N147" i="13"/>
  <c r="N143" i="13"/>
  <c r="N145" i="13"/>
  <c r="E33" i="13"/>
  <c r="E16" i="13"/>
  <c r="E89" i="13"/>
  <c r="E166" i="13"/>
  <c r="E169" i="13"/>
  <c r="L147" i="13"/>
  <c r="M143" i="13"/>
  <c r="K141" i="13"/>
  <c r="M133" i="13"/>
  <c r="C132" i="13"/>
  <c r="K132" i="13" s="1"/>
  <c r="N127" i="13"/>
  <c r="D91" i="13"/>
  <c r="D49" i="13"/>
  <c r="M129" i="13"/>
  <c r="M142" i="13"/>
  <c r="E21" i="13"/>
  <c r="E43" i="13"/>
  <c r="N129" i="13"/>
  <c r="N142" i="13"/>
  <c r="K126" i="13"/>
  <c r="C148" i="13"/>
  <c r="K148" i="13" s="1"/>
  <c r="C91" i="13"/>
  <c r="M126" i="13"/>
  <c r="E17" i="13"/>
  <c r="N126" i="13"/>
  <c r="K129" i="13"/>
  <c r="L141" i="13"/>
  <c r="L129" i="13"/>
  <c r="E158" i="1" l="1"/>
  <c r="M132" i="13"/>
  <c r="L132" i="13"/>
  <c r="N133" i="13"/>
  <c r="E18" i="13"/>
  <c r="K133" i="13"/>
  <c r="E49" i="13"/>
  <c r="E22" i="13"/>
  <c r="E48" i="13"/>
  <c r="E167" i="13"/>
  <c r="E91" i="13"/>
  <c r="E212" i="12" l="1"/>
  <c r="E211" i="12"/>
  <c r="E210" i="12"/>
  <c r="E208" i="12"/>
  <c r="E207" i="12"/>
  <c r="E206" i="12"/>
  <c r="E205" i="12"/>
  <c r="E198" i="12"/>
  <c r="E197" i="12"/>
  <c r="E196" i="12"/>
  <c r="E195" i="12"/>
  <c r="E183" i="12"/>
  <c r="E182" i="12"/>
  <c r="E180" i="12"/>
  <c r="E179" i="12"/>
  <c r="E178" i="12"/>
  <c r="E177" i="12"/>
  <c r="E176" i="12"/>
  <c r="E166" i="12"/>
  <c r="E165" i="12"/>
  <c r="E164" i="12"/>
  <c r="J148" i="12"/>
  <c r="I148" i="12"/>
  <c r="H148" i="12"/>
  <c r="C148" i="12"/>
  <c r="G147" i="12"/>
  <c r="F147" i="12"/>
  <c r="E147" i="12"/>
  <c r="D147" i="12"/>
  <c r="N145" i="12"/>
  <c r="M145" i="12"/>
  <c r="L145" i="12"/>
  <c r="K145" i="12"/>
  <c r="N144" i="12"/>
  <c r="M144" i="12"/>
  <c r="L144" i="12"/>
  <c r="K144" i="12"/>
  <c r="N143" i="12"/>
  <c r="M143" i="12"/>
  <c r="L143" i="12"/>
  <c r="K143" i="12"/>
  <c r="M142" i="12"/>
  <c r="G148" i="12"/>
  <c r="F148" i="12"/>
  <c r="E148" i="12"/>
  <c r="L142" i="12"/>
  <c r="K142" i="12"/>
  <c r="J147" i="12"/>
  <c r="I147" i="12"/>
  <c r="H147" i="12"/>
  <c r="N141" i="12"/>
  <c r="M141" i="12"/>
  <c r="L141" i="12"/>
  <c r="C147" i="12"/>
  <c r="N131" i="12"/>
  <c r="M131" i="12"/>
  <c r="L131" i="12"/>
  <c r="K131" i="12"/>
  <c r="N130" i="12"/>
  <c r="M130" i="12"/>
  <c r="L130" i="12"/>
  <c r="K130" i="12"/>
  <c r="J133" i="12"/>
  <c r="I133" i="12"/>
  <c r="H133" i="12"/>
  <c r="G133" i="12"/>
  <c r="F133" i="12"/>
  <c r="M129" i="12"/>
  <c r="D133" i="12"/>
  <c r="C133" i="12"/>
  <c r="N128" i="12"/>
  <c r="M128" i="12"/>
  <c r="L128" i="12"/>
  <c r="K128" i="12"/>
  <c r="N127" i="12"/>
  <c r="M127" i="12"/>
  <c r="L127" i="12"/>
  <c r="K127" i="12"/>
  <c r="J132" i="12"/>
  <c r="I132" i="12"/>
  <c r="H132" i="12"/>
  <c r="G132" i="12"/>
  <c r="F132" i="12"/>
  <c r="E132" i="12"/>
  <c r="D132" i="12"/>
  <c r="C132" i="12"/>
  <c r="E112" i="12"/>
  <c r="E111" i="12"/>
  <c r="E110" i="12"/>
  <c r="C91" i="12"/>
  <c r="E89" i="12"/>
  <c r="D91" i="12"/>
  <c r="E75" i="12"/>
  <c r="E74" i="12"/>
  <c r="E73" i="12"/>
  <c r="E72" i="12"/>
  <c r="E71" i="12"/>
  <c r="E70" i="12"/>
  <c r="E69" i="12"/>
  <c r="E68" i="12"/>
  <c r="E46" i="12"/>
  <c r="D49" i="12"/>
  <c r="E45" i="12"/>
  <c r="E44" i="12"/>
  <c r="D48" i="12"/>
  <c r="E42" i="12"/>
  <c r="E35" i="12"/>
  <c r="E34" i="12"/>
  <c r="E33" i="12"/>
  <c r="E32" i="12"/>
  <c r="D22" i="12"/>
  <c r="E20" i="12"/>
  <c r="E19" i="12"/>
  <c r="E16" i="12"/>
  <c r="E15" i="12"/>
  <c r="E14" i="12"/>
  <c r="M132" i="12" l="1"/>
  <c r="L132" i="12"/>
  <c r="M148" i="12"/>
  <c r="L147" i="12"/>
  <c r="M147" i="12"/>
  <c r="E91" i="12"/>
  <c r="E181" i="12"/>
  <c r="K132" i="12"/>
  <c r="K147" i="12"/>
  <c r="E167" i="12"/>
  <c r="N148" i="12"/>
  <c r="K133" i="12"/>
  <c r="L133" i="12"/>
  <c r="N132" i="12"/>
  <c r="N133" i="12"/>
  <c r="N147" i="12"/>
  <c r="K148" i="12"/>
  <c r="E133" i="12"/>
  <c r="M133" i="12" s="1"/>
  <c r="E21" i="12"/>
  <c r="N129" i="12"/>
  <c r="N142" i="12"/>
  <c r="C22" i="12"/>
  <c r="E22" i="12" s="1"/>
  <c r="K126" i="12"/>
  <c r="K141" i="12"/>
  <c r="E168" i="12"/>
  <c r="C48" i="12"/>
  <c r="E48" i="12" s="1"/>
  <c r="E90" i="12"/>
  <c r="L126" i="12"/>
  <c r="D148" i="12"/>
  <c r="L148" i="12" s="1"/>
  <c r="E43" i="12"/>
  <c r="E88" i="12"/>
  <c r="N126" i="12"/>
  <c r="E169" i="12"/>
  <c r="E17" i="12"/>
  <c r="E18" i="12"/>
  <c r="C49" i="12"/>
  <c r="E49" i="12" s="1"/>
  <c r="K129" i="12"/>
  <c r="M126" i="12"/>
  <c r="L129" i="12"/>
  <c r="E212" i="10" l="1"/>
  <c r="E211" i="10"/>
  <c r="E210" i="10"/>
  <c r="E208" i="10"/>
  <c r="E196" i="10"/>
  <c r="E182" i="10"/>
  <c r="E179" i="10"/>
  <c r="E178" i="10"/>
  <c r="N145" i="10"/>
  <c r="M145" i="10"/>
  <c r="L145" i="10"/>
  <c r="K145" i="10"/>
  <c r="L144" i="10"/>
  <c r="M143" i="10"/>
  <c r="L143" i="10"/>
  <c r="J148" i="10"/>
  <c r="I148" i="10"/>
  <c r="H148" i="10"/>
  <c r="F148" i="10"/>
  <c r="E148" i="10"/>
  <c r="L142" i="10"/>
  <c r="J147" i="10"/>
  <c r="I147" i="10"/>
  <c r="H147" i="10"/>
  <c r="E147" i="10"/>
  <c r="D147" i="10"/>
  <c r="M131" i="10"/>
  <c r="L131" i="10"/>
  <c r="M130" i="10"/>
  <c r="L130" i="10"/>
  <c r="K130" i="10"/>
  <c r="J133" i="10"/>
  <c r="I133" i="10"/>
  <c r="H133" i="10"/>
  <c r="G133" i="10"/>
  <c r="F133" i="10"/>
  <c r="E133" i="10"/>
  <c r="D133" i="10"/>
  <c r="C133" i="10"/>
  <c r="M128" i="10"/>
  <c r="L128" i="10"/>
  <c r="K128" i="10"/>
  <c r="M127" i="10"/>
  <c r="L127" i="10"/>
  <c r="K127" i="10"/>
  <c r="I132" i="10"/>
  <c r="H132" i="10"/>
  <c r="G132" i="10"/>
  <c r="F132" i="10"/>
  <c r="M126" i="10"/>
  <c r="D132" i="10"/>
  <c r="E75" i="10"/>
  <c r="E74" i="10"/>
  <c r="E33" i="10"/>
  <c r="E206" i="10"/>
  <c r="E205" i="10"/>
  <c r="E212" i="9"/>
  <c r="E182" i="8"/>
  <c r="E182" i="9"/>
  <c r="L145" i="9"/>
  <c r="N144" i="9"/>
  <c r="M144" i="9"/>
  <c r="L144" i="9"/>
  <c r="K144" i="9"/>
  <c r="L143" i="9"/>
  <c r="J148" i="9"/>
  <c r="I148" i="9"/>
  <c r="H148" i="9"/>
  <c r="G148" i="9"/>
  <c r="F148" i="9"/>
  <c r="M142" i="9"/>
  <c r="L142" i="9"/>
  <c r="K142" i="9"/>
  <c r="I147" i="9"/>
  <c r="H147" i="9"/>
  <c r="D147" i="9"/>
  <c r="C147" i="9"/>
  <c r="N130" i="9"/>
  <c r="M130" i="9"/>
  <c r="L130" i="9"/>
  <c r="K130" i="9"/>
  <c r="J133" i="9"/>
  <c r="I133" i="9"/>
  <c r="H133" i="9"/>
  <c r="G133" i="9"/>
  <c r="F133" i="9"/>
  <c r="E133" i="9"/>
  <c r="D133" i="9"/>
  <c r="C133" i="9"/>
  <c r="M128" i="9"/>
  <c r="L128" i="9"/>
  <c r="N127" i="9"/>
  <c r="L127" i="9"/>
  <c r="K127" i="9"/>
  <c r="D132" i="9"/>
  <c r="C132" i="9"/>
  <c r="E74" i="9"/>
  <c r="E205" i="9"/>
  <c r="E212" i="8"/>
  <c r="E211" i="8"/>
  <c r="E210" i="8"/>
  <c r="E179" i="8"/>
  <c r="L145" i="8"/>
  <c r="K145" i="8"/>
  <c r="M144" i="8"/>
  <c r="L144" i="8"/>
  <c r="L143" i="8"/>
  <c r="J148" i="8"/>
  <c r="I148" i="8"/>
  <c r="H148" i="8"/>
  <c r="G148" i="8"/>
  <c r="F148" i="8"/>
  <c r="E148" i="8"/>
  <c r="D148" i="8"/>
  <c r="C148" i="8"/>
  <c r="J147" i="8"/>
  <c r="I147" i="8"/>
  <c r="H147" i="8"/>
  <c r="G147" i="8"/>
  <c r="N141" i="8"/>
  <c r="M141" i="8"/>
  <c r="D147" i="8"/>
  <c r="C147" i="8"/>
  <c r="N130" i="8"/>
  <c r="M130" i="8"/>
  <c r="L130" i="8"/>
  <c r="K130" i="8"/>
  <c r="H133" i="8"/>
  <c r="N128" i="8"/>
  <c r="M128" i="8"/>
  <c r="L128" i="8"/>
  <c r="K128" i="8"/>
  <c r="N127" i="8"/>
  <c r="M127" i="8"/>
  <c r="L127" i="8"/>
  <c r="K127" i="8"/>
  <c r="H132" i="8"/>
  <c r="G132" i="8"/>
  <c r="C132" i="8"/>
  <c r="E75" i="8"/>
  <c r="E74" i="8"/>
  <c r="E33" i="8"/>
  <c r="E205" i="8"/>
  <c r="F132" i="9" l="1"/>
  <c r="E198" i="10"/>
  <c r="E176" i="10"/>
  <c r="E196" i="8"/>
  <c r="E75" i="9"/>
  <c r="E195" i="10"/>
  <c r="H132" i="9"/>
  <c r="L132" i="9" s="1"/>
  <c r="I132" i="8"/>
  <c r="E177" i="10"/>
  <c r="E181" i="10"/>
  <c r="E207" i="10"/>
  <c r="E197" i="10"/>
  <c r="E208" i="8"/>
  <c r="E177" i="8"/>
  <c r="J132" i="8"/>
  <c r="E208" i="9"/>
  <c r="K131" i="8"/>
  <c r="E183" i="10"/>
  <c r="K131" i="10"/>
  <c r="I132" i="9"/>
  <c r="J132" i="10"/>
  <c r="N132" i="10" s="1"/>
  <c r="E179" i="9"/>
  <c r="F132" i="8"/>
  <c r="E211" i="9"/>
  <c r="E165" i="8"/>
  <c r="E168" i="8"/>
  <c r="E178" i="8"/>
  <c r="E165" i="10"/>
  <c r="E168" i="10"/>
  <c r="E196" i="9"/>
  <c r="E210" i="9"/>
  <c r="E178" i="9"/>
  <c r="E176" i="8"/>
  <c r="E164" i="10"/>
  <c r="E70" i="8"/>
  <c r="M145" i="9"/>
  <c r="N145" i="8"/>
  <c r="G147" i="9"/>
  <c r="K147" i="9" s="1"/>
  <c r="M144" i="10"/>
  <c r="M145" i="8"/>
  <c r="K145" i="9"/>
  <c r="N145" i="9"/>
  <c r="C132" i="10"/>
  <c r="K132" i="10" s="1"/>
  <c r="L131" i="8"/>
  <c r="L131" i="9"/>
  <c r="L126" i="8"/>
  <c r="K131" i="9"/>
  <c r="N128" i="9"/>
  <c r="J133" i="8"/>
  <c r="C133" i="8"/>
  <c r="N127" i="10"/>
  <c r="N128" i="10"/>
  <c r="N130" i="10"/>
  <c r="N131" i="10"/>
  <c r="I133" i="8"/>
  <c r="K128" i="9"/>
  <c r="E133" i="8"/>
  <c r="D133" i="8"/>
  <c r="L133" i="8" s="1"/>
  <c r="F133" i="8"/>
  <c r="G133" i="8"/>
  <c r="E70" i="10"/>
  <c r="J132" i="9"/>
  <c r="J147" i="9"/>
  <c r="K142" i="10"/>
  <c r="K143" i="10"/>
  <c r="K144" i="10"/>
  <c r="E89" i="10"/>
  <c r="E90" i="10"/>
  <c r="G132" i="9"/>
  <c r="K132" i="9" s="1"/>
  <c r="E69" i="9"/>
  <c r="E73" i="9"/>
  <c r="E89" i="9"/>
  <c r="G148" i="10"/>
  <c r="C147" i="10"/>
  <c r="D48" i="8"/>
  <c r="E32" i="10"/>
  <c r="C48" i="10"/>
  <c r="E46" i="10"/>
  <c r="E112" i="10"/>
  <c r="E111" i="8"/>
  <c r="K143" i="8"/>
  <c r="E169" i="8"/>
  <c r="E180" i="10"/>
  <c r="D49" i="8"/>
  <c r="E198" i="8"/>
  <c r="E19" i="9"/>
  <c r="E42" i="9"/>
  <c r="E46" i="9"/>
  <c r="E71" i="9"/>
  <c r="E183" i="9"/>
  <c r="E183" i="8"/>
  <c r="E198" i="9"/>
  <c r="E71" i="10"/>
  <c r="N141" i="10"/>
  <c r="N143" i="10"/>
  <c r="N144" i="10"/>
  <c r="E20" i="8"/>
  <c r="E43" i="8"/>
  <c r="E69" i="8"/>
  <c r="E73" i="8"/>
  <c r="E89" i="8"/>
  <c r="N142" i="9"/>
  <c r="E164" i="9"/>
  <c r="E16" i="8"/>
  <c r="E34" i="8"/>
  <c r="E44" i="8"/>
  <c r="E197" i="8"/>
  <c r="E16" i="9"/>
  <c r="E34" i="9"/>
  <c r="E44" i="9"/>
  <c r="E207" i="9"/>
  <c r="E14" i="8"/>
  <c r="E19" i="8"/>
  <c r="E32" i="8"/>
  <c r="E42" i="8"/>
  <c r="E46" i="8"/>
  <c r="E68" i="8"/>
  <c r="E72" i="8"/>
  <c r="C48" i="8"/>
  <c r="D148" i="9"/>
  <c r="L148" i="9" s="1"/>
  <c r="M143" i="9"/>
  <c r="D148" i="10"/>
  <c r="L148" i="10" s="1"/>
  <c r="D48" i="10"/>
  <c r="E110" i="8"/>
  <c r="D49" i="10"/>
  <c r="N143" i="9"/>
  <c r="E176" i="9"/>
  <c r="E180" i="8"/>
  <c r="E195" i="9"/>
  <c r="E206" i="9"/>
  <c r="C148" i="10"/>
  <c r="E35" i="10"/>
  <c r="E45" i="10"/>
  <c r="E70" i="9"/>
  <c r="E90" i="9"/>
  <c r="C91" i="10"/>
  <c r="K144" i="8"/>
  <c r="E195" i="8"/>
  <c r="E206" i="8"/>
  <c r="E197" i="9"/>
  <c r="C48" i="9"/>
  <c r="D48" i="9"/>
  <c r="E111" i="9"/>
  <c r="K142" i="8"/>
  <c r="E112" i="8"/>
  <c r="E68" i="9"/>
  <c r="E72" i="9"/>
  <c r="D91" i="9"/>
  <c r="E112" i="9"/>
  <c r="E110" i="10"/>
  <c r="M148" i="10"/>
  <c r="K143" i="9"/>
  <c r="E164" i="8"/>
  <c r="E111" i="10"/>
  <c r="E207" i="8"/>
  <c r="E35" i="9"/>
  <c r="E45" i="9"/>
  <c r="D91" i="10"/>
  <c r="C22" i="9"/>
  <c r="C22" i="8"/>
  <c r="E71" i="8"/>
  <c r="D49" i="9"/>
  <c r="N131" i="9"/>
  <c r="N141" i="9"/>
  <c r="E16" i="10"/>
  <c r="E21" i="10"/>
  <c r="E34" i="10"/>
  <c r="E44" i="10"/>
  <c r="E69" i="10"/>
  <c r="E73" i="10"/>
  <c r="L142" i="8"/>
  <c r="E168" i="9"/>
  <c r="E42" i="10"/>
  <c r="E14" i="10"/>
  <c r="E19" i="10"/>
  <c r="N148" i="10"/>
  <c r="E35" i="8"/>
  <c r="E45" i="8"/>
  <c r="E90" i="8"/>
  <c r="E15" i="10"/>
  <c r="E20" i="10"/>
  <c r="E68" i="10"/>
  <c r="E72" i="10"/>
  <c r="M131" i="8"/>
  <c r="N131" i="8"/>
  <c r="N143" i="8"/>
  <c r="N144" i="8"/>
  <c r="E14" i="9"/>
  <c r="E32" i="9"/>
  <c r="E110" i="9"/>
  <c r="E132" i="9"/>
  <c r="M131" i="9"/>
  <c r="M141" i="9"/>
  <c r="E177" i="9"/>
  <c r="E181" i="9"/>
  <c r="E181" i="8"/>
  <c r="E166" i="9"/>
  <c r="M143" i="8"/>
  <c r="C91" i="8"/>
  <c r="E166" i="8"/>
  <c r="N148" i="9"/>
  <c r="E180" i="9"/>
  <c r="C22" i="10"/>
  <c r="D91" i="8"/>
  <c r="E15" i="9"/>
  <c r="E20" i="9"/>
  <c r="E33" i="9"/>
  <c r="C91" i="9"/>
  <c r="E166" i="10"/>
  <c r="L147" i="10"/>
  <c r="G147" i="10"/>
  <c r="N142" i="10"/>
  <c r="M141" i="10"/>
  <c r="K133" i="10"/>
  <c r="L133" i="10"/>
  <c r="L132" i="10"/>
  <c r="N133" i="10"/>
  <c r="M147" i="10"/>
  <c r="M133" i="10"/>
  <c r="M129" i="10"/>
  <c r="M142" i="10"/>
  <c r="E43" i="10"/>
  <c r="N129" i="10"/>
  <c r="F147" i="10"/>
  <c r="N147" i="10" s="1"/>
  <c r="K126" i="10"/>
  <c r="L141" i="10"/>
  <c r="E132" i="10"/>
  <c r="M132" i="10" s="1"/>
  <c r="E17" i="10"/>
  <c r="E88" i="10"/>
  <c r="N126" i="10"/>
  <c r="E169" i="10"/>
  <c r="K141" i="10"/>
  <c r="D22" i="10"/>
  <c r="L126" i="10"/>
  <c r="C49" i="10"/>
  <c r="K129" i="10"/>
  <c r="L129" i="10"/>
  <c r="E165" i="9"/>
  <c r="L147" i="9"/>
  <c r="E148" i="9"/>
  <c r="M148" i="9" s="1"/>
  <c r="C148" i="9"/>
  <c r="K148" i="9" s="1"/>
  <c r="K133" i="9"/>
  <c r="M127" i="9"/>
  <c r="E21" i="9"/>
  <c r="L133" i="9"/>
  <c r="M133" i="9"/>
  <c r="N133" i="9"/>
  <c r="D22" i="9"/>
  <c r="L126" i="9"/>
  <c r="M129" i="9"/>
  <c r="E147" i="9"/>
  <c r="M147" i="9" s="1"/>
  <c r="E43" i="9"/>
  <c r="N129" i="9"/>
  <c r="F147" i="9"/>
  <c r="K126" i="9"/>
  <c r="K141" i="9"/>
  <c r="E17" i="9"/>
  <c r="E88" i="9"/>
  <c r="N126" i="9"/>
  <c r="E169" i="9"/>
  <c r="L141" i="9"/>
  <c r="C49" i="9"/>
  <c r="K129" i="9"/>
  <c r="M126" i="9"/>
  <c r="L129" i="9"/>
  <c r="K147" i="8"/>
  <c r="L147" i="8"/>
  <c r="M142" i="8"/>
  <c r="N142" i="8"/>
  <c r="E132" i="8"/>
  <c r="K132" i="8"/>
  <c r="E15" i="8"/>
  <c r="E21" i="8"/>
  <c r="N148" i="8"/>
  <c r="K148" i="8"/>
  <c r="L148" i="8"/>
  <c r="M148" i="8"/>
  <c r="K141" i="8"/>
  <c r="D22" i="8"/>
  <c r="M129" i="8"/>
  <c r="E147" i="8"/>
  <c r="M147" i="8" s="1"/>
  <c r="N129" i="8"/>
  <c r="F147" i="8"/>
  <c r="N147" i="8" s="1"/>
  <c r="K126" i="8"/>
  <c r="D132" i="8"/>
  <c r="L132" i="8" s="1"/>
  <c r="M126" i="8"/>
  <c r="E17" i="8"/>
  <c r="E88" i="8"/>
  <c r="N126" i="8"/>
  <c r="K129" i="8"/>
  <c r="L141" i="8"/>
  <c r="C49" i="8"/>
  <c r="L129" i="8"/>
  <c r="N132" i="9" l="1"/>
  <c r="M132" i="8"/>
  <c r="N132" i="8"/>
  <c r="M132" i="9"/>
  <c r="M133" i="8"/>
  <c r="N147" i="9"/>
  <c r="K133" i="8"/>
  <c r="N133" i="8"/>
  <c r="E18" i="9"/>
  <c r="E49" i="8"/>
  <c r="K148" i="10"/>
  <c r="K147" i="10"/>
  <c r="E18" i="8"/>
  <c r="E48" i="10"/>
  <c r="E48" i="8"/>
  <c r="E91" i="10"/>
  <c r="E22" i="9"/>
  <c r="E22" i="10"/>
  <c r="E91" i="8"/>
  <c r="E48" i="9"/>
  <c r="E167" i="9"/>
  <c r="E49" i="10"/>
  <c r="E167" i="10"/>
  <c r="E22" i="8"/>
  <c r="E18" i="10"/>
  <c r="E91" i="9"/>
  <c r="E49" i="9"/>
  <c r="E167" i="8"/>
  <c r="E212" i="7" l="1"/>
  <c r="E211" i="7"/>
  <c r="E210" i="7"/>
  <c r="E196" i="7"/>
  <c r="E182" i="7"/>
  <c r="N145" i="7"/>
  <c r="L145" i="7"/>
  <c r="K145" i="7"/>
  <c r="L144" i="7"/>
  <c r="L143" i="7"/>
  <c r="J148" i="7"/>
  <c r="I148" i="7"/>
  <c r="F148" i="7"/>
  <c r="E148" i="7"/>
  <c r="D148" i="7"/>
  <c r="C148" i="7"/>
  <c r="J147" i="7"/>
  <c r="I147" i="7"/>
  <c r="H147" i="7"/>
  <c r="G147" i="7"/>
  <c r="L141" i="7"/>
  <c r="L127" i="7"/>
  <c r="M127" i="7"/>
  <c r="N127" i="7"/>
  <c r="K128" i="7"/>
  <c r="L128" i="7"/>
  <c r="M128" i="7"/>
  <c r="N128" i="7"/>
  <c r="C133" i="7"/>
  <c r="D133" i="7"/>
  <c r="E133" i="7"/>
  <c r="F133" i="7"/>
  <c r="G133" i="7"/>
  <c r="H133" i="7"/>
  <c r="I133" i="7"/>
  <c r="J133" i="7"/>
  <c r="M130" i="7"/>
  <c r="K127" i="7"/>
  <c r="E74" i="7"/>
  <c r="E205" i="7"/>
  <c r="H148" i="7"/>
  <c r="E198" i="7" l="1"/>
  <c r="E177" i="7"/>
  <c r="E181" i="7"/>
  <c r="E207" i="7"/>
  <c r="E178" i="7"/>
  <c r="E208" i="7"/>
  <c r="K130" i="7"/>
  <c r="E132" i="7"/>
  <c r="H132" i="7"/>
  <c r="M131" i="7"/>
  <c r="E206" i="7"/>
  <c r="L131" i="7"/>
  <c r="E180" i="7"/>
  <c r="D132" i="7"/>
  <c r="E75" i="7"/>
  <c r="K131" i="7"/>
  <c r="E164" i="7"/>
  <c r="M141" i="7"/>
  <c r="M145" i="7"/>
  <c r="F132" i="7"/>
  <c r="I132" i="7"/>
  <c r="N131" i="7"/>
  <c r="K126" i="7"/>
  <c r="J132" i="7"/>
  <c r="N130" i="7"/>
  <c r="L130" i="7"/>
  <c r="E33" i="7"/>
  <c r="E90" i="7"/>
  <c r="E21" i="7"/>
  <c r="E70" i="7"/>
  <c r="E42" i="7"/>
  <c r="E14" i="7"/>
  <c r="E32" i="7"/>
  <c r="E169" i="7"/>
  <c r="E179" i="7"/>
  <c r="C147" i="7"/>
  <c r="K147" i="7" s="1"/>
  <c r="E15" i="7"/>
  <c r="E20" i="7"/>
  <c r="E112" i="7"/>
  <c r="E35" i="7"/>
  <c r="E111" i="7"/>
  <c r="N148" i="7"/>
  <c r="N144" i="7"/>
  <c r="M143" i="7"/>
  <c r="M144" i="7"/>
  <c r="L142" i="7"/>
  <c r="E168" i="7"/>
  <c r="E197" i="7"/>
  <c r="D91" i="7"/>
  <c r="C22" i="7"/>
  <c r="E71" i="7"/>
  <c r="E16" i="7"/>
  <c r="E34" i="7"/>
  <c r="E46" i="7"/>
  <c r="E17" i="7"/>
  <c r="E43" i="7"/>
  <c r="E69" i="7"/>
  <c r="E73" i="7"/>
  <c r="E89" i="7"/>
  <c r="E176" i="7"/>
  <c r="E195" i="7"/>
  <c r="G148" i="7"/>
  <c r="K148" i="7" s="1"/>
  <c r="E68" i="7"/>
  <c r="K143" i="7"/>
  <c r="K144" i="7"/>
  <c r="E166" i="7"/>
  <c r="E72" i="7"/>
  <c r="E110" i="7"/>
  <c r="E147" i="7"/>
  <c r="M147" i="7" s="1"/>
  <c r="E88" i="7"/>
  <c r="K142" i="7"/>
  <c r="E19" i="7"/>
  <c r="E183" i="7"/>
  <c r="D48" i="7"/>
  <c r="E44" i="7"/>
  <c r="G132" i="7"/>
  <c r="F147" i="7"/>
  <c r="N147" i="7" s="1"/>
  <c r="M142" i="7"/>
  <c r="E45" i="7"/>
  <c r="E165" i="7"/>
  <c r="N143" i="7"/>
  <c r="N141" i="7"/>
  <c r="N133" i="7"/>
  <c r="K133" i="7"/>
  <c r="L133" i="7"/>
  <c r="M133" i="7"/>
  <c r="D49" i="7"/>
  <c r="C49" i="7"/>
  <c r="C48" i="7"/>
  <c r="L148" i="7"/>
  <c r="M148" i="7"/>
  <c r="K141" i="7"/>
  <c r="L126" i="7"/>
  <c r="L129" i="7"/>
  <c r="D147" i="7"/>
  <c r="L147" i="7" s="1"/>
  <c r="M129" i="7"/>
  <c r="D22" i="7"/>
  <c r="N129" i="7"/>
  <c r="N142" i="7"/>
  <c r="C132" i="7"/>
  <c r="C91" i="7"/>
  <c r="M126" i="7"/>
  <c r="N126" i="7"/>
  <c r="K129" i="7"/>
  <c r="M132" i="7" l="1"/>
  <c r="L132" i="7"/>
  <c r="N132" i="7"/>
  <c r="E22" i="7"/>
  <c r="E167" i="7"/>
  <c r="E49" i="7"/>
  <c r="E91" i="7"/>
  <c r="E18" i="7"/>
  <c r="E48" i="7"/>
  <c r="K132" i="7"/>
  <c r="E212" i="6" l="1"/>
  <c r="E208" i="6"/>
  <c r="E196" i="6"/>
  <c r="E182" i="6"/>
  <c r="L145" i="6"/>
  <c r="L144" i="6"/>
  <c r="L143" i="6"/>
  <c r="I148" i="6"/>
  <c r="H148" i="6"/>
  <c r="G148" i="6"/>
  <c r="F148" i="6"/>
  <c r="E148" i="6"/>
  <c r="D148" i="6"/>
  <c r="C148" i="6"/>
  <c r="I147" i="6"/>
  <c r="H147" i="6"/>
  <c r="M141" i="6"/>
  <c r="D147" i="6"/>
  <c r="N130" i="6"/>
  <c r="M130" i="6"/>
  <c r="L130" i="6"/>
  <c r="K130" i="6"/>
  <c r="J133" i="6"/>
  <c r="I133" i="6"/>
  <c r="H133" i="6"/>
  <c r="G133" i="6"/>
  <c r="F133" i="6"/>
  <c r="E133" i="6"/>
  <c r="D133" i="6"/>
  <c r="C133" i="6"/>
  <c r="N128" i="6"/>
  <c r="M128" i="6"/>
  <c r="L128" i="6"/>
  <c r="K128" i="6"/>
  <c r="N127" i="6"/>
  <c r="M127" i="6"/>
  <c r="L127" i="6"/>
  <c r="K127" i="6"/>
  <c r="H132" i="6"/>
  <c r="F132" i="6"/>
  <c r="E132" i="6"/>
  <c r="D132" i="6"/>
  <c r="C132" i="6"/>
  <c r="E74" i="6"/>
  <c r="E14" i="6"/>
  <c r="E205" i="6"/>
  <c r="J148" i="6"/>
  <c r="J147" i="6"/>
  <c r="E212" i="1"/>
  <c r="I132" i="6" l="1"/>
  <c r="M132" i="6" s="1"/>
  <c r="J132" i="6"/>
  <c r="N132" i="6" s="1"/>
  <c r="M131" i="6"/>
  <c r="E177" i="6"/>
  <c r="E75" i="6"/>
  <c r="E210" i="6"/>
  <c r="E211" i="1"/>
  <c r="L131" i="6"/>
  <c r="E211" i="6"/>
  <c r="E165" i="6"/>
  <c r="E168" i="6"/>
  <c r="E178" i="6"/>
  <c r="E179" i="6"/>
  <c r="E176" i="6"/>
  <c r="E164" i="6"/>
  <c r="K131" i="6"/>
  <c r="N131" i="6"/>
  <c r="M144" i="6"/>
  <c r="M145" i="6"/>
  <c r="D22" i="6"/>
  <c r="G132" i="6"/>
  <c r="K132" i="6" s="1"/>
  <c r="E17" i="6"/>
  <c r="E33" i="6"/>
  <c r="E69" i="6"/>
  <c r="E73" i="6"/>
  <c r="E89" i="6"/>
  <c r="E181" i="6"/>
  <c r="E207" i="6"/>
  <c r="G147" i="6"/>
  <c r="E32" i="6"/>
  <c r="E42" i="6"/>
  <c r="E46" i="6"/>
  <c r="E68" i="6"/>
  <c r="E72" i="6"/>
  <c r="E112" i="6"/>
  <c r="E180" i="6"/>
  <c r="E195" i="6"/>
  <c r="C22" i="6"/>
  <c r="E206" i="6"/>
  <c r="E35" i="6"/>
  <c r="E45" i="6"/>
  <c r="E71" i="6"/>
  <c r="E111" i="6"/>
  <c r="E169" i="6"/>
  <c r="E183" i="6"/>
  <c r="E198" i="6"/>
  <c r="N141" i="6"/>
  <c r="N143" i="6"/>
  <c r="N144" i="6"/>
  <c r="N145" i="6"/>
  <c r="E166" i="6"/>
  <c r="E16" i="6"/>
  <c r="E34" i="6"/>
  <c r="E44" i="6"/>
  <c r="E70" i="6"/>
  <c r="E110" i="6"/>
  <c r="M143" i="6"/>
  <c r="E197" i="6"/>
  <c r="K144" i="6"/>
  <c r="L133" i="6"/>
  <c r="C48" i="6"/>
  <c r="E43" i="6"/>
  <c r="D48" i="6"/>
  <c r="E90" i="6"/>
  <c r="D91" i="6"/>
  <c r="E20" i="6"/>
  <c r="K141" i="6"/>
  <c r="K143" i="6"/>
  <c r="K145" i="6"/>
  <c r="E88" i="6"/>
  <c r="L132" i="6"/>
  <c r="L147" i="6"/>
  <c r="C49" i="6"/>
  <c r="M142" i="6"/>
  <c r="E19" i="6"/>
  <c r="K148" i="6"/>
  <c r="L142" i="6"/>
  <c r="L141" i="6"/>
  <c r="C147" i="6"/>
  <c r="K133" i="6"/>
  <c r="M133" i="6"/>
  <c r="N133" i="6"/>
  <c r="E15" i="6"/>
  <c r="N148" i="6"/>
  <c r="L148" i="6"/>
  <c r="M148" i="6"/>
  <c r="L126" i="6"/>
  <c r="K129" i="6"/>
  <c r="D49" i="6"/>
  <c r="L129" i="6"/>
  <c r="M129" i="6"/>
  <c r="E147" i="6"/>
  <c r="M147" i="6" s="1"/>
  <c r="E18" i="6"/>
  <c r="K142" i="6"/>
  <c r="E21" i="6"/>
  <c r="N129" i="6"/>
  <c r="N142" i="6"/>
  <c r="F147" i="6"/>
  <c r="N147" i="6" s="1"/>
  <c r="K126" i="6"/>
  <c r="C91" i="6"/>
  <c r="M126" i="6"/>
  <c r="N126" i="6"/>
  <c r="E167" i="6" l="1"/>
  <c r="E22" i="6"/>
  <c r="K147" i="6"/>
  <c r="E91" i="6"/>
  <c r="E49" i="6"/>
  <c r="E48" i="6"/>
  <c r="E210" i="1" l="1"/>
  <c r="E208" i="1"/>
  <c r="E207" i="1"/>
  <c r="E206" i="1"/>
  <c r="E205" i="1"/>
  <c r="E177" i="1" l="1"/>
  <c r="E178" i="1"/>
  <c r="E179" i="1"/>
  <c r="E180" i="1"/>
  <c r="E181" i="1"/>
  <c r="E182" i="1"/>
  <c r="E183" i="1"/>
  <c r="E176" i="1"/>
  <c r="D147" i="1" l="1"/>
  <c r="E147" i="1"/>
  <c r="F147" i="1"/>
  <c r="G147" i="1"/>
  <c r="H147" i="1"/>
  <c r="I147" i="1"/>
  <c r="J147" i="1"/>
  <c r="D148" i="1"/>
  <c r="E148" i="1"/>
  <c r="F148" i="1"/>
  <c r="G148" i="1"/>
  <c r="H148" i="1"/>
  <c r="I148" i="1"/>
  <c r="J148" i="1"/>
  <c r="C148" i="1"/>
  <c r="C147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K142" i="1"/>
  <c r="K143" i="1"/>
  <c r="K144" i="1"/>
  <c r="K145" i="1"/>
  <c r="K141" i="1"/>
  <c r="K148" i="1" l="1"/>
  <c r="L147" i="1"/>
  <c r="K147" i="1"/>
  <c r="M148" i="1"/>
  <c r="L148" i="1"/>
  <c r="N148" i="1"/>
  <c r="M147" i="1"/>
  <c r="N147" i="1"/>
  <c r="D133" i="1"/>
  <c r="E133" i="1"/>
  <c r="F133" i="1"/>
  <c r="G133" i="1"/>
  <c r="H133" i="1"/>
  <c r="I133" i="1"/>
  <c r="J133" i="1"/>
  <c r="C133" i="1"/>
  <c r="G132" i="1"/>
  <c r="H132" i="1"/>
  <c r="I132" i="1"/>
  <c r="J132" i="1"/>
  <c r="E132" i="1"/>
  <c r="F132" i="1"/>
  <c r="D132" i="1"/>
  <c r="C132" i="1"/>
  <c r="M132" i="1" l="1"/>
  <c r="M133" i="1"/>
  <c r="N133" i="1"/>
  <c r="K132" i="1"/>
  <c r="L132" i="1"/>
  <c r="N132" i="1"/>
  <c r="L133" i="1"/>
  <c r="K133" i="1"/>
  <c r="K127" i="1"/>
  <c r="M127" i="1"/>
  <c r="K129" i="1"/>
  <c r="M129" i="1"/>
  <c r="N129" i="1"/>
  <c r="K131" i="1"/>
  <c r="L131" i="1"/>
  <c r="M131" i="1"/>
  <c r="N131" i="1"/>
  <c r="M126" i="1"/>
  <c r="K126" i="1"/>
  <c r="N127" i="1"/>
  <c r="L127" i="1"/>
  <c r="K128" i="1"/>
  <c r="L128" i="1"/>
  <c r="M128" i="1"/>
  <c r="N128" i="1"/>
  <c r="L129" i="1"/>
  <c r="K130" i="1"/>
  <c r="L130" i="1"/>
  <c r="M130" i="1"/>
  <c r="N130" i="1"/>
  <c r="L126" i="1"/>
  <c r="N126" i="1"/>
  <c r="E112" i="1" l="1"/>
  <c r="E111" i="1"/>
  <c r="E110" i="1"/>
  <c r="E74" i="1" l="1"/>
  <c r="E70" i="1"/>
  <c r="E71" i="1" l="1"/>
  <c r="E69" i="1"/>
  <c r="E68" i="1"/>
  <c r="E72" i="1"/>
  <c r="E73" i="1"/>
  <c r="D49" i="1" l="1"/>
  <c r="D48" i="1"/>
  <c r="E46" i="1" l="1"/>
  <c r="E43" i="1"/>
  <c r="E45" i="1" l="1"/>
  <c r="C49" i="1"/>
  <c r="E49" i="1" s="1"/>
  <c r="E35" i="1"/>
  <c r="E42" i="1"/>
  <c r="C48" i="1"/>
  <c r="E48" i="1" s="1"/>
  <c r="E32" i="1"/>
  <c r="E44" i="1"/>
  <c r="E34" i="1"/>
  <c r="E33" i="1"/>
  <c r="D22" i="1" l="1"/>
  <c r="E23" i="6" l="1"/>
  <c r="E23" i="7"/>
  <c r="E23" i="8"/>
  <c r="E23" i="9"/>
  <c r="E23" i="10"/>
  <c r="E23" i="16"/>
  <c r="E23" i="12"/>
  <c r="E23" i="13"/>
  <c r="E23" i="14"/>
  <c r="E23" i="15"/>
  <c r="E23" i="17"/>
  <c r="E23" i="18"/>
  <c r="E23" i="19"/>
  <c r="E23" i="20"/>
  <c r="E23" i="1"/>
  <c r="E16" i="1" l="1"/>
  <c r="E20" i="1"/>
  <c r="E17" i="1" l="1"/>
  <c r="E21" i="1"/>
  <c r="D18" i="1" l="1"/>
  <c r="E14" i="1"/>
  <c r="E19" i="1" l="1"/>
  <c r="C22" i="1"/>
  <c r="E22" i="1" s="1"/>
  <c r="E15" i="1"/>
  <c r="C18" i="1"/>
  <c r="E18" i="1" s="1"/>
  <c r="E196" i="1" l="1"/>
  <c r="E195" i="1"/>
  <c r="E198" i="1" l="1"/>
  <c r="E197" i="1"/>
  <c r="D167" i="1" l="1"/>
  <c r="C167" i="1"/>
  <c r="E164" i="1"/>
  <c r="E169" i="1"/>
  <c r="E166" i="1"/>
  <c r="E168" i="1"/>
  <c r="E165" i="1"/>
  <c r="E167" i="1" l="1"/>
  <c r="E98" i="18"/>
  <c r="E98" i="9"/>
  <c r="E98" i="6"/>
  <c r="E98" i="1"/>
  <c r="E56" i="22"/>
  <c r="E56" i="21"/>
  <c r="E56" i="20"/>
  <c r="E56" i="19"/>
  <c r="E56" i="18"/>
  <c r="E56" i="17"/>
  <c r="E56" i="14"/>
  <c r="E56" i="13"/>
  <c r="E56" i="12"/>
  <c r="E56" i="16"/>
  <c r="E56" i="10"/>
  <c r="E56" i="9"/>
  <c r="E56" i="8"/>
  <c r="E56" i="6"/>
  <c r="E98" i="12" l="1"/>
  <c r="E98" i="21"/>
  <c r="E98" i="7"/>
  <c r="E98" i="15"/>
  <c r="E98" i="10"/>
  <c r="E98" i="16"/>
  <c r="E98" i="22"/>
  <c r="D101" i="17"/>
  <c r="E98" i="20"/>
  <c r="E102" i="20"/>
  <c r="E99" i="20"/>
  <c r="C101" i="20"/>
  <c r="E99" i="15"/>
  <c r="C101" i="15"/>
  <c r="E102" i="16"/>
  <c r="C101" i="16"/>
  <c r="E99" i="16"/>
  <c r="E99" i="7"/>
  <c r="C101" i="7"/>
  <c r="E103" i="10"/>
  <c r="E100" i="10"/>
  <c r="E98" i="13"/>
  <c r="C101" i="19"/>
  <c r="E99" i="19"/>
  <c r="E102" i="14"/>
  <c r="C101" i="14"/>
  <c r="E99" i="14"/>
  <c r="E99" i="6"/>
  <c r="E102" i="6"/>
  <c r="C101" i="6"/>
  <c r="E103" i="6"/>
  <c r="E100" i="6"/>
  <c r="E99" i="10"/>
  <c r="C101" i="10"/>
  <c r="E98" i="14"/>
  <c r="E103" i="22"/>
  <c r="E100" i="22"/>
  <c r="E103" i="18"/>
  <c r="E100" i="18"/>
  <c r="E103" i="13"/>
  <c r="E100" i="13"/>
  <c r="E103" i="9"/>
  <c r="E100" i="9"/>
  <c r="D101" i="20"/>
  <c r="D101" i="15"/>
  <c r="D101" i="16"/>
  <c r="D101" i="7"/>
  <c r="D101" i="12"/>
  <c r="E99" i="18"/>
  <c r="C101" i="18"/>
  <c r="E99" i="13"/>
  <c r="C101" i="13"/>
  <c r="E99" i="9"/>
  <c r="C101" i="9"/>
  <c r="E103" i="14"/>
  <c r="E100" i="14"/>
  <c r="D101" i="8"/>
  <c r="E102" i="22"/>
  <c r="C101" i="22"/>
  <c r="E99" i="22"/>
  <c r="E98" i="8"/>
  <c r="E98" i="17"/>
  <c r="E103" i="21"/>
  <c r="E100" i="21"/>
  <c r="E103" i="17"/>
  <c r="E100" i="17"/>
  <c r="E103" i="12"/>
  <c r="E100" i="12"/>
  <c r="E103" i="8"/>
  <c r="E100" i="8"/>
  <c r="D101" i="19"/>
  <c r="D101" i="14"/>
  <c r="D101" i="10"/>
  <c r="D101" i="6"/>
  <c r="E102" i="21"/>
  <c r="C101" i="21"/>
  <c r="E99" i="21"/>
  <c r="E102" i="12"/>
  <c r="E99" i="12"/>
  <c r="C101" i="12"/>
  <c r="C101" i="8"/>
  <c r="E101" i="8" s="1"/>
  <c r="E99" i="8"/>
  <c r="E103" i="19"/>
  <c r="E100" i="19"/>
  <c r="D101" i="21"/>
  <c r="E102" i="17"/>
  <c r="C101" i="17"/>
  <c r="E101" i="17" s="1"/>
  <c r="E99" i="17"/>
  <c r="E98" i="19"/>
  <c r="E103" i="20"/>
  <c r="E100" i="20"/>
  <c r="E103" i="15"/>
  <c r="E100" i="15"/>
  <c r="E100" i="16"/>
  <c r="E103" i="16"/>
  <c r="E103" i="7"/>
  <c r="E100" i="7"/>
  <c r="D101" i="22"/>
  <c r="D101" i="18"/>
  <c r="D101" i="13"/>
  <c r="D101" i="9"/>
  <c r="C59" i="21"/>
  <c r="E57" i="21"/>
  <c r="C59" i="17"/>
  <c r="E57" i="17"/>
  <c r="E57" i="12"/>
  <c r="C59" i="12"/>
  <c r="E60" i="8"/>
  <c r="C59" i="8"/>
  <c r="E57" i="8"/>
  <c r="E57" i="20"/>
  <c r="C59" i="20"/>
  <c r="C59" i="15"/>
  <c r="E57" i="15"/>
  <c r="E57" i="16"/>
  <c r="C59" i="16"/>
  <c r="E57" i="7"/>
  <c r="C59" i="7"/>
  <c r="E61" i="19"/>
  <c r="E58" i="19"/>
  <c r="E61" i="14"/>
  <c r="E58" i="14"/>
  <c r="E61" i="10"/>
  <c r="E58" i="10"/>
  <c r="E61" i="6"/>
  <c r="E58" i="6"/>
  <c r="D59" i="21"/>
  <c r="D59" i="17"/>
  <c r="D59" i="12"/>
  <c r="D59" i="8"/>
  <c r="E61" i="7"/>
  <c r="E58" i="7"/>
  <c r="D59" i="22"/>
  <c r="C59" i="19"/>
  <c r="E57" i="19"/>
  <c r="E60" i="14"/>
  <c r="C59" i="14"/>
  <c r="E57" i="14"/>
  <c r="C59" i="10"/>
  <c r="E57" i="10"/>
  <c r="C59" i="6"/>
  <c r="E57" i="6"/>
  <c r="E61" i="20"/>
  <c r="E58" i="20"/>
  <c r="D59" i="13"/>
  <c r="E61" i="22"/>
  <c r="E58" i="22"/>
  <c r="E61" i="18"/>
  <c r="E58" i="18"/>
  <c r="E61" i="13"/>
  <c r="E58" i="13"/>
  <c r="E61" i="9"/>
  <c r="E58" i="9"/>
  <c r="D59" i="20"/>
  <c r="D59" i="15"/>
  <c r="D59" i="16"/>
  <c r="D59" i="7"/>
  <c r="E61" i="16"/>
  <c r="E58" i="16"/>
  <c r="D59" i="18"/>
  <c r="E56" i="15"/>
  <c r="E60" i="22"/>
  <c r="C59" i="22"/>
  <c r="E57" i="22"/>
  <c r="C59" i="18"/>
  <c r="E57" i="18"/>
  <c r="E60" i="13"/>
  <c r="C59" i="13"/>
  <c r="E57" i="13"/>
  <c r="E60" i="9"/>
  <c r="C59" i="9"/>
  <c r="E57" i="9"/>
  <c r="E61" i="15"/>
  <c r="E58" i="15"/>
  <c r="D59" i="9"/>
  <c r="E56" i="7"/>
  <c r="E61" i="21"/>
  <c r="E58" i="21"/>
  <c r="E61" i="17"/>
  <c r="E58" i="17"/>
  <c r="E61" i="12"/>
  <c r="E58" i="12"/>
  <c r="E61" i="8"/>
  <c r="E58" i="8"/>
  <c r="E56" i="1"/>
  <c r="D59" i="19"/>
  <c r="D59" i="14"/>
  <c r="D59" i="10"/>
  <c r="D59" i="6"/>
  <c r="E101" i="12" l="1"/>
  <c r="E59" i="22"/>
  <c r="E101" i="14"/>
  <c r="E101" i="16"/>
  <c r="E59" i="14"/>
  <c r="E101" i="9"/>
  <c r="E101" i="21"/>
  <c r="E101" i="6"/>
  <c r="E59" i="18"/>
  <c r="E59" i="17"/>
  <c r="E101" i="20"/>
  <c r="E102" i="8"/>
  <c r="E99" i="1"/>
  <c r="C101" i="1"/>
  <c r="E101" i="18"/>
  <c r="E101" i="10"/>
  <c r="E101" i="7"/>
  <c r="E102" i="15"/>
  <c r="E102" i="18"/>
  <c r="E102" i="10"/>
  <c r="D101" i="1"/>
  <c r="E101" i="22"/>
  <c r="E102" i="7"/>
  <c r="E102" i="9"/>
  <c r="E101" i="19"/>
  <c r="E101" i="13"/>
  <c r="E100" i="1"/>
  <c r="E103" i="1"/>
  <c r="E102" i="19"/>
  <c r="E102" i="13"/>
  <c r="E101" i="15"/>
  <c r="E59" i="13"/>
  <c r="E60" i="10"/>
  <c r="D59" i="1"/>
  <c r="E60" i="16"/>
  <c r="E60" i="12"/>
  <c r="E59" i="15"/>
  <c r="E57" i="1"/>
  <c r="C59" i="1"/>
  <c r="E60" i="18"/>
  <c r="E59" i="6"/>
  <c r="E59" i="7"/>
  <c r="E60" i="15"/>
  <c r="E60" i="17"/>
  <c r="E59" i="9"/>
  <c r="E61" i="1"/>
  <c r="E58" i="1"/>
  <c r="E60" i="6"/>
  <c r="E59" i="19"/>
  <c r="E59" i="20"/>
  <c r="E59" i="8"/>
  <c r="E60" i="19"/>
  <c r="E60" i="7"/>
  <c r="E59" i="21"/>
  <c r="E59" i="10"/>
  <c r="E59" i="16"/>
  <c r="E60" i="20"/>
  <c r="E59" i="12"/>
  <c r="E60" i="21"/>
  <c r="E75" i="1"/>
  <c r="E59" i="1" l="1"/>
  <c r="E101" i="1"/>
  <c r="E102" i="1"/>
  <c r="E60" i="1"/>
  <c r="D91" i="1" l="1"/>
  <c r="E89" i="1" l="1"/>
  <c r="C91" i="1"/>
  <c r="E91" i="1" s="1"/>
  <c r="E88" i="1"/>
  <c r="E90" i="1"/>
  <c r="E47" i="22" l="1"/>
  <c r="E47" i="21"/>
  <c r="E47" i="20"/>
  <c r="E47" i="19"/>
  <c r="E47" i="18"/>
  <c r="E47" i="17"/>
  <c r="E47" i="15"/>
  <c r="E47" i="14"/>
  <c r="E47" i="13"/>
  <c r="E47" i="12"/>
  <c r="E47" i="16"/>
  <c r="E47" i="10"/>
  <c r="E47" i="9"/>
  <c r="E47" i="8"/>
  <c r="E47" i="7"/>
  <c r="E47" i="6"/>
  <c r="E47" i="1"/>
  <c r="E220" i="1" l="1"/>
  <c r="E221" i="1"/>
  <c r="E220" i="6"/>
  <c r="E221" i="6"/>
  <c r="E220" i="7"/>
  <c r="E221" i="7"/>
  <c r="E220" i="8"/>
  <c r="E221" i="8"/>
  <c r="E220" i="9"/>
  <c r="E221" i="9"/>
  <c r="E220" i="10"/>
  <c r="E221" i="10"/>
  <c r="E220" i="16"/>
  <c r="E221" i="16"/>
  <c r="E220" i="12"/>
  <c r="E221" i="12"/>
  <c r="E220" i="13"/>
  <c r="E221" i="13"/>
  <c r="E220" i="14"/>
  <c r="E221" i="14"/>
  <c r="E220" i="15"/>
  <c r="E221" i="15"/>
  <c r="E220" i="17"/>
  <c r="E221" i="17"/>
  <c r="E220" i="18"/>
  <c r="E221" i="18"/>
  <c r="E220" i="19"/>
  <c r="E221" i="19"/>
  <c r="E220" i="20"/>
  <c r="E221" i="20"/>
  <c r="E220" i="21"/>
  <c r="E221" i="21"/>
  <c r="E220" i="22"/>
  <c r="E221" i="22"/>
  <c r="E219" i="22"/>
  <c r="E219" i="21"/>
  <c r="E219" i="20"/>
  <c r="E219" i="19"/>
  <c r="E219" i="18"/>
  <c r="E219" i="17"/>
  <c r="E219" i="15"/>
  <c r="E219" i="14"/>
  <c r="E219" i="13"/>
  <c r="E219" i="12"/>
  <c r="E219" i="16"/>
  <c r="E219" i="10"/>
  <c r="E219" i="9"/>
  <c r="E219" i="8"/>
  <c r="E219" i="7"/>
  <c r="E219" i="6"/>
  <c r="E219" i="1"/>
</calcChain>
</file>

<file path=xl/sharedStrings.xml><?xml version="1.0" encoding="utf-8"?>
<sst xmlns="http://schemas.openxmlformats.org/spreadsheetml/2006/main" count="2367" uniqueCount="101">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</sst>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/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  <xdr:twoCellAnchor editAs="oneCell">
    <xdr:from>
      <xdr:col>20</xdr:col>
      <xdr:colOff>590550</xdr:colOff>
      <xdr:row>0</xdr:row>
      <xdr:rowOff>171450</xdr:rowOff>
    </xdr:from>
    <xdr:to>
      <xdr:col>22</xdr:col>
      <xdr:colOff>38100</xdr:colOff>
      <xdr:row>5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171450"/>
          <a:ext cx="7810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66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404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604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67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86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560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844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416433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4405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7625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560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844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416433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4405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7625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60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44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6433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405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625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6292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2677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353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22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364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20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3013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785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623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8242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586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80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7566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6292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2677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353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22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364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20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3013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785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623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8242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586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80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7566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6292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2677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353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22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364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20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3013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785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623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8242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586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80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7566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6292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2677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353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22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364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20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3013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785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623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8242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586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80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7566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5" name="4 Rectángulo redondeado"/>
        <xdr:cNvSpPr/>
      </xdr:nvSpPr>
      <xdr:spPr>
        <a:xfrm>
          <a:off x="866773" y="56292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6" name="5 Rectángulo redondeado"/>
        <xdr:cNvSpPr/>
      </xdr:nvSpPr>
      <xdr:spPr>
        <a:xfrm>
          <a:off x="838200" y="82677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7" name="6 Rectángulo redondeado"/>
        <xdr:cNvSpPr/>
      </xdr:nvSpPr>
      <xdr:spPr>
        <a:xfrm>
          <a:off x="838199" y="11353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8" name="7 Rectángulo redondeado"/>
        <xdr:cNvSpPr/>
      </xdr:nvSpPr>
      <xdr:spPr>
        <a:xfrm>
          <a:off x="838200" y="1422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/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/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21364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420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/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/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3013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35785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8623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8" name="17 Rectángulo redondeado"/>
        <xdr:cNvSpPr/>
      </xdr:nvSpPr>
      <xdr:spPr>
        <a:xfrm>
          <a:off x="838200" y="418242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/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0" name="19 Rectángulo redondeado"/>
        <xdr:cNvSpPr/>
      </xdr:nvSpPr>
      <xdr:spPr>
        <a:xfrm>
          <a:off x="838200" y="44586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780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2" name="21 Rectángulo redondeado"/>
        <xdr:cNvSpPr/>
      </xdr:nvSpPr>
      <xdr:spPr>
        <a:xfrm>
          <a:off x="838200" y="337566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11534400" cy="333375"/>
    <xdr:sp macro="" textlink="">
      <xdr:nvSpPr>
        <xdr:cNvPr id="23" name="22 Rectángulo redondeado"/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51</xdr:row>
      <xdr:rowOff>0</xdr:rowOff>
    </xdr:from>
    <xdr:to>
      <xdr:col>10</xdr:col>
      <xdr:colOff>209174</xdr:colOff>
      <xdr:row>52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10</xdr:col>
      <xdr:colOff>209175</xdr:colOff>
      <xdr:row>64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10</xdr:col>
      <xdr:colOff>209175</xdr:colOff>
      <xdr:row>80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10</xdr:col>
      <xdr:colOff>209175</xdr:colOff>
      <xdr:row>84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10</xdr:col>
      <xdr:colOff>209175</xdr:colOff>
      <xdr:row>94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10</xdr:col>
      <xdr:colOff>209175</xdr:colOff>
      <xdr:row>106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116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120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135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4" name="23 Rectángulo redondeado"/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5" name="24 Rectángulo redondeado"/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66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404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604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67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86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66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404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604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67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86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66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404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604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67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86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560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844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416433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4405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7625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/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25</xdr:row>
      <xdr:rowOff>28575</xdr:rowOff>
    </xdr:from>
    <xdr:to>
      <xdr:col>10</xdr:col>
      <xdr:colOff>237748</xdr:colOff>
      <xdr:row>29</xdr:row>
      <xdr:rowOff>38100</xdr:rowOff>
    </xdr:to>
    <xdr:sp macro="" textlink="">
      <xdr:nvSpPr>
        <xdr:cNvPr id="6" name="5 Rectángulo redondeado"/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209175</xdr:colOff>
      <xdr:row>38</xdr:row>
      <xdr:rowOff>133275</xdr:rowOff>
    </xdr:to>
    <xdr:sp macro="" textlink="">
      <xdr:nvSpPr>
        <xdr:cNvPr id="7" name="6 Rectángulo redondeado"/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50</xdr:row>
      <xdr:rowOff>0</xdr:rowOff>
    </xdr:from>
    <xdr:to>
      <xdr:col>10</xdr:col>
      <xdr:colOff>209174</xdr:colOff>
      <xdr:row>51</xdr:row>
      <xdr:rowOff>133350</xdr:rowOff>
    </xdr:to>
    <xdr:sp macro="" textlink="">
      <xdr:nvSpPr>
        <xdr:cNvPr id="8" name="7 Rectángulo redondeado"/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10</xdr:col>
      <xdr:colOff>209175</xdr:colOff>
      <xdr:row>63</xdr:row>
      <xdr:rowOff>133350</xdr:rowOff>
    </xdr:to>
    <xdr:sp macro="" textlink="">
      <xdr:nvSpPr>
        <xdr:cNvPr id="9" name="8 Rectángulo redondeado"/>
        <xdr:cNvSpPr/>
      </xdr:nvSpPr>
      <xdr:spPr>
        <a:xfrm>
          <a:off x="838200" y="14039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/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/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10</xdr:col>
      <xdr:colOff>209175</xdr:colOff>
      <xdr:row>93</xdr:row>
      <xdr:rowOff>133350</xdr:rowOff>
    </xdr:to>
    <xdr:sp macro="" textlink="">
      <xdr:nvSpPr>
        <xdr:cNvPr id="12" name="11 Rectángulo redondeado"/>
        <xdr:cNvSpPr/>
      </xdr:nvSpPr>
      <xdr:spPr>
        <a:xfrm>
          <a:off x="838200" y="21183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10</xdr:col>
      <xdr:colOff>209175</xdr:colOff>
      <xdr:row>105</xdr:row>
      <xdr:rowOff>133350</xdr:rowOff>
    </xdr:to>
    <xdr:sp macro="" textlink="">
      <xdr:nvSpPr>
        <xdr:cNvPr id="13" name="12 Rectángulo redondeado"/>
        <xdr:cNvSpPr/>
      </xdr:nvSpPr>
      <xdr:spPr>
        <a:xfrm>
          <a:off x="838200" y="24022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/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/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11534400" cy="295275"/>
    <xdr:sp macro="" textlink="">
      <xdr:nvSpPr>
        <xdr:cNvPr id="16" name="15 Rectángulo redondeado"/>
        <xdr:cNvSpPr/>
      </xdr:nvSpPr>
      <xdr:spPr>
        <a:xfrm>
          <a:off x="838200" y="2995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1534400" cy="295275"/>
    <xdr:sp macro="" textlink="">
      <xdr:nvSpPr>
        <xdr:cNvPr id="17" name="16 Rectángulo redondeado"/>
        <xdr:cNvSpPr/>
      </xdr:nvSpPr>
      <xdr:spPr>
        <a:xfrm>
          <a:off x="838200" y="33566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1534400" cy="295275"/>
    <xdr:sp macro="" textlink="">
      <xdr:nvSpPr>
        <xdr:cNvPr id="18" name="17 Rectángulo redondeado"/>
        <xdr:cNvSpPr/>
      </xdr:nvSpPr>
      <xdr:spPr>
        <a:xfrm>
          <a:off x="838200" y="36404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1534400" cy="313200"/>
    <xdr:sp macro="" textlink="">
      <xdr:nvSpPr>
        <xdr:cNvPr id="19" name="18 Rectángulo redondeado"/>
        <xdr:cNvSpPr/>
      </xdr:nvSpPr>
      <xdr:spPr>
        <a:xfrm>
          <a:off x="838200" y="39604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/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199</xdr:row>
      <xdr:rowOff>0</xdr:rowOff>
    </xdr:from>
    <xdr:ext cx="11534400" cy="295275"/>
    <xdr:sp macro="" textlink="">
      <xdr:nvSpPr>
        <xdr:cNvPr id="21" name="20 Rectángulo redondeado"/>
        <xdr:cNvSpPr/>
      </xdr:nvSpPr>
      <xdr:spPr>
        <a:xfrm>
          <a:off x="838200" y="42367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1534400" cy="295275"/>
    <xdr:sp macro="" textlink="">
      <xdr:nvSpPr>
        <xdr:cNvPr id="22" name="21 Rectángulo redondeado"/>
        <xdr:cNvSpPr/>
      </xdr:nvSpPr>
      <xdr:spPr>
        <a:xfrm>
          <a:off x="838200" y="45586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149</xdr:row>
      <xdr:rowOff>9525</xdr:rowOff>
    </xdr:from>
    <xdr:ext cx="11534400" cy="342900"/>
    <xdr:sp macro="" textlink="">
      <xdr:nvSpPr>
        <xdr:cNvPr id="23" name="22 Rectángulo redondeado"/>
        <xdr:cNvSpPr/>
      </xdr:nvSpPr>
      <xdr:spPr>
        <a:xfrm>
          <a:off x="838200" y="335756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5">
        <v>2019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3" spans="2:19" ht="15.75" thickBot="1" x14ac:dyDescent="0.3"/>
    <row r="14" spans="2:19" s="3" customFormat="1" ht="30" customHeight="1" thickTop="1" thickBot="1" x14ac:dyDescent="0.25">
      <c r="C14" s="22" t="s">
        <v>0</v>
      </c>
      <c r="D14" s="23"/>
      <c r="E14" s="23"/>
      <c r="F14" s="23"/>
      <c r="G14" s="23"/>
      <c r="H14" s="24"/>
      <c r="L14" s="22" t="s">
        <v>1</v>
      </c>
      <c r="M14" s="23"/>
      <c r="N14" s="23"/>
      <c r="O14" s="23"/>
      <c r="P14" s="23"/>
      <c r="Q14" s="24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2" t="s">
        <v>2</v>
      </c>
      <c r="D16" s="23"/>
      <c r="E16" s="23"/>
      <c r="F16" s="23"/>
      <c r="G16" s="23"/>
      <c r="H16" s="24"/>
      <c r="L16" s="22" t="s">
        <v>3</v>
      </c>
      <c r="M16" s="23"/>
      <c r="N16" s="23"/>
      <c r="O16" s="23"/>
      <c r="P16" s="23"/>
      <c r="Q16" s="24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2" t="s">
        <v>4</v>
      </c>
      <c r="D18" s="23"/>
      <c r="E18" s="23"/>
      <c r="F18" s="23"/>
      <c r="G18" s="23"/>
      <c r="H18" s="24"/>
      <c r="L18" s="22" t="s">
        <v>5</v>
      </c>
      <c r="M18" s="23"/>
      <c r="N18" s="23"/>
      <c r="O18" s="23"/>
      <c r="P18" s="23"/>
      <c r="Q18" s="24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2" t="s">
        <v>6</v>
      </c>
      <c r="D20" s="23"/>
      <c r="E20" s="23"/>
      <c r="F20" s="23"/>
      <c r="G20" s="23"/>
      <c r="H20" s="24"/>
      <c r="L20" s="22" t="s">
        <v>7</v>
      </c>
      <c r="M20" s="23"/>
      <c r="N20" s="23"/>
      <c r="O20" s="23"/>
      <c r="P20" s="23"/>
      <c r="Q20" s="24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2" t="s">
        <v>8</v>
      </c>
      <c r="D22" s="23"/>
      <c r="E22" s="23"/>
      <c r="F22" s="23"/>
      <c r="G22" s="23"/>
      <c r="H22" s="24"/>
      <c r="L22" s="22" t="s">
        <v>9</v>
      </c>
      <c r="M22" s="23"/>
      <c r="N22" s="23"/>
      <c r="O22" s="23"/>
      <c r="P22" s="23"/>
      <c r="Q22" s="24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2" t="s">
        <v>10</v>
      </c>
      <c r="D24" s="23"/>
      <c r="E24" s="23"/>
      <c r="F24" s="23"/>
      <c r="G24" s="23"/>
      <c r="H24" s="24"/>
      <c r="L24" s="22" t="s">
        <v>11</v>
      </c>
      <c r="M24" s="23"/>
      <c r="N24" s="23"/>
      <c r="O24" s="23"/>
      <c r="P24" s="23"/>
      <c r="Q24" s="24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2" t="s">
        <v>12</v>
      </c>
      <c r="D26" s="23"/>
      <c r="E26" s="23"/>
      <c r="F26" s="23"/>
      <c r="G26" s="23"/>
      <c r="H26" s="24"/>
      <c r="L26" s="22" t="s">
        <v>13</v>
      </c>
      <c r="M26" s="23"/>
      <c r="N26" s="23"/>
      <c r="O26" s="23"/>
      <c r="P26" s="23"/>
      <c r="Q26" s="24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2" t="s">
        <v>14</v>
      </c>
      <c r="D28" s="23"/>
      <c r="E28" s="23"/>
      <c r="F28" s="23"/>
      <c r="G28" s="23"/>
      <c r="H28" s="24"/>
      <c r="L28" s="22" t="s">
        <v>15</v>
      </c>
      <c r="M28" s="23"/>
      <c r="N28" s="23"/>
      <c r="O28" s="23"/>
      <c r="P28" s="23"/>
      <c r="Q28" s="24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2" t="s">
        <v>16</v>
      </c>
      <c r="D30" s="23"/>
      <c r="E30" s="23"/>
      <c r="F30" s="23"/>
      <c r="G30" s="23"/>
      <c r="H30" s="24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/>
    <hyperlink ref="C16:H16" location="Aragón!A1" display="Aragón"/>
    <hyperlink ref="C18:H18" location="Asturias!A1" display="Principado de Asturias"/>
    <hyperlink ref="C20:H20" location="'Illes Balears'!A1" display="Balears, Illes"/>
    <hyperlink ref="C22:H22" location="Canarias!A1" display="Canarias"/>
    <hyperlink ref="C24:H24" location="Cantabria!A1" display="Cantabria"/>
    <hyperlink ref="C26:H26" location="'Castilla y León'!A1" display="Castilla y León"/>
    <hyperlink ref="C28:H28" location="'Castilla La Mancha'!A1" display="Castilla - La Mancha"/>
    <hyperlink ref="C30:H30" location="Cataluña!A1" display="Cataluña"/>
    <hyperlink ref="L14:Q14" location="'Com. Valenciana'!A1" display="Com. Valenciana"/>
    <hyperlink ref="L16:Q16" location="Extremadura!A1" display="Extremadura"/>
    <hyperlink ref="L18:Q18" location="Galicia!A1" display="Galicia"/>
    <hyperlink ref="L20:Q20" location="'Com. Madrid'!A1" display="Madrid, Comunidad de"/>
    <hyperlink ref="L22:Q22" location="'Región de Murcia'!A1" display="Murcia, Región de"/>
    <hyperlink ref="L24:Q24" location="Navarra!A1" display="Navarra, Comunidad Foral de"/>
    <hyperlink ref="L26:Q26" location="'Pais Vasco'!A1" display="País Vasco"/>
    <hyperlink ref="L28:Q28" location="'La Rioja'!A1" display="Rioja, La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23098</v>
      </c>
      <c r="D14" s="5">
        <v>22394</v>
      </c>
      <c r="E14" s="6">
        <f>IF(C14&gt;0,(D14-C14)/C14,"-")</f>
        <v>-3.0478829335873234E-2</v>
      </c>
    </row>
    <row r="15" spans="1:5" ht="20.100000000000001" customHeight="1" thickBot="1" x14ac:dyDescent="0.25">
      <c r="B15" s="4" t="s">
        <v>17</v>
      </c>
      <c r="C15" s="5">
        <v>21248</v>
      </c>
      <c r="D15" s="5">
        <v>21656</v>
      </c>
      <c r="E15" s="6">
        <f t="shared" ref="E15:E23" si="0">IF(C15&gt;0,(D15-C15)/C15,"-")</f>
        <v>1.9201807228915662E-2</v>
      </c>
    </row>
    <row r="16" spans="1:5" ht="20.100000000000001" customHeight="1" thickBot="1" x14ac:dyDescent="0.25">
      <c r="B16" s="4" t="s">
        <v>18</v>
      </c>
      <c r="C16" s="5">
        <v>12980</v>
      </c>
      <c r="D16" s="5">
        <v>13030</v>
      </c>
      <c r="E16" s="6">
        <f t="shared" si="0"/>
        <v>3.852080123266564E-3</v>
      </c>
    </row>
    <row r="17" spans="2:5" ht="20.100000000000001" customHeight="1" thickBot="1" x14ac:dyDescent="0.25">
      <c r="B17" s="4" t="s">
        <v>19</v>
      </c>
      <c r="C17" s="5">
        <v>8268</v>
      </c>
      <c r="D17" s="5">
        <v>8626</v>
      </c>
      <c r="E17" s="6">
        <f t="shared" si="0"/>
        <v>4.3299467827769715E-2</v>
      </c>
    </row>
    <row r="18" spans="2:5" ht="20.100000000000001" customHeight="1" thickBot="1" x14ac:dyDescent="0.25">
      <c r="B18" s="4" t="s">
        <v>20</v>
      </c>
      <c r="C18" s="6">
        <f>C17/C15</f>
        <v>0.38911897590361444</v>
      </c>
      <c r="D18" s="6">
        <f>D17/D15</f>
        <v>0.39831917251570004</v>
      </c>
      <c r="E18" s="6">
        <f t="shared" si="0"/>
        <v>2.3643659604934059E-2</v>
      </c>
    </row>
    <row r="19" spans="2:5" ht="30" customHeight="1" thickBot="1" x14ac:dyDescent="0.25">
      <c r="B19" s="4" t="s">
        <v>23</v>
      </c>
      <c r="C19" s="5">
        <v>2525</v>
      </c>
      <c r="D19" s="5">
        <v>2764</v>
      </c>
      <c r="E19" s="6">
        <f t="shared" si="0"/>
        <v>9.4653465346534654E-2</v>
      </c>
    </row>
    <row r="20" spans="2:5" ht="20.100000000000001" customHeight="1" thickBot="1" x14ac:dyDescent="0.25">
      <c r="B20" s="4" t="s">
        <v>24</v>
      </c>
      <c r="C20" s="5">
        <v>1446</v>
      </c>
      <c r="D20" s="5">
        <v>1611</v>
      </c>
      <c r="E20" s="6">
        <f t="shared" si="0"/>
        <v>0.11410788381742738</v>
      </c>
    </row>
    <row r="21" spans="2:5" ht="20.100000000000001" customHeight="1" thickBot="1" x14ac:dyDescent="0.25">
      <c r="B21" s="4" t="s">
        <v>25</v>
      </c>
      <c r="C21" s="5">
        <v>1079</v>
      </c>
      <c r="D21" s="5">
        <v>1153</v>
      </c>
      <c r="E21" s="6">
        <f t="shared" si="0"/>
        <v>6.8582020389249307E-2</v>
      </c>
    </row>
    <row r="22" spans="2:5" ht="20.100000000000001" customHeight="1" thickBot="1" x14ac:dyDescent="0.25">
      <c r="B22" s="4" t="s">
        <v>21</v>
      </c>
      <c r="C22" s="6">
        <f>C21/C19</f>
        <v>0.42732673267326732</v>
      </c>
      <c r="D22" s="6">
        <f t="shared" ref="D22" si="1">D21/D19</f>
        <v>0.41714905933429813</v>
      </c>
      <c r="E22" s="6">
        <f t="shared" si="0"/>
        <v>-2.3817076163945496E-2</v>
      </c>
    </row>
    <row r="23" spans="2:5" ht="20.100000000000001" customHeight="1" thickBot="1" x14ac:dyDescent="0.25">
      <c r="B23" s="7" t="s">
        <v>26</v>
      </c>
      <c r="C23" s="6">
        <v>0.54908095868997886</v>
      </c>
      <c r="D23" s="6">
        <v>0.55455771359152939</v>
      </c>
      <c r="E23" s="6">
        <f t="shared" si="0"/>
        <v>9.9744032548810431E-3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5252</v>
      </c>
      <c r="D32" s="5">
        <v>5550</v>
      </c>
      <c r="E32" s="6">
        <f>IF(C32&gt;0,(D32-C32)/C32,"-")</f>
        <v>5.6740289413556744E-2</v>
      </c>
    </row>
    <row r="33" spans="2:5" ht="20.100000000000001" customHeight="1" thickBot="1" x14ac:dyDescent="0.25">
      <c r="B33" s="4" t="s">
        <v>29</v>
      </c>
      <c r="C33" s="5">
        <v>155</v>
      </c>
      <c r="D33" s="5">
        <v>88</v>
      </c>
      <c r="E33" s="6">
        <f t="shared" ref="E33:E35" si="2">IF(C33&gt;0,(D33-C33)/C33,"-")</f>
        <v>-0.43225806451612903</v>
      </c>
    </row>
    <row r="34" spans="2:5" ht="20.100000000000001" customHeight="1" thickBot="1" x14ac:dyDescent="0.25">
      <c r="B34" s="4" t="s">
        <v>28</v>
      </c>
      <c r="C34" s="5">
        <v>2680</v>
      </c>
      <c r="D34" s="5">
        <v>2893</v>
      </c>
      <c r="E34" s="6">
        <f t="shared" si="2"/>
        <v>7.9477611940298509E-2</v>
      </c>
    </row>
    <row r="35" spans="2:5" ht="20.100000000000001" customHeight="1" thickBot="1" x14ac:dyDescent="0.25">
      <c r="B35" s="4" t="s">
        <v>30</v>
      </c>
      <c r="C35" s="5">
        <v>2417</v>
      </c>
      <c r="D35" s="5">
        <v>2569</v>
      </c>
      <c r="E35" s="6">
        <f t="shared" si="2"/>
        <v>6.2887877534133219E-2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1537</v>
      </c>
      <c r="D42" s="5">
        <v>1429</v>
      </c>
      <c r="E42" s="6">
        <f>IF(C42&gt;0,(D42-C42)/C42,"-")</f>
        <v>-7.0266753415744954E-2</v>
      </c>
    </row>
    <row r="43" spans="2:5" ht="20.100000000000001" customHeight="1" thickBot="1" x14ac:dyDescent="0.25">
      <c r="B43" s="4" t="s">
        <v>34</v>
      </c>
      <c r="C43" s="5">
        <v>297</v>
      </c>
      <c r="D43" s="5">
        <v>269</v>
      </c>
      <c r="E43" s="6">
        <f t="shared" ref="E43:E49" si="3">IF(C43&gt;0,(D43-C43)/C43,"-")</f>
        <v>-9.4276094276094277E-2</v>
      </c>
    </row>
    <row r="44" spans="2:5" ht="20.100000000000001" customHeight="1" thickBot="1" x14ac:dyDescent="0.25">
      <c r="B44" s="4" t="s">
        <v>31</v>
      </c>
      <c r="C44" s="5">
        <v>603</v>
      </c>
      <c r="D44" s="5">
        <v>345</v>
      </c>
      <c r="E44" s="6">
        <f t="shared" si="3"/>
        <v>-0.42786069651741293</v>
      </c>
    </row>
    <row r="45" spans="2:5" ht="20.100000000000001" customHeight="1" thickBot="1" x14ac:dyDescent="0.25">
      <c r="B45" s="4" t="s">
        <v>32</v>
      </c>
      <c r="C45" s="5">
        <v>8093</v>
      </c>
      <c r="D45" s="5">
        <v>7711</v>
      </c>
      <c r="E45" s="6">
        <f t="shared" si="3"/>
        <v>-4.7201285061163972E-2</v>
      </c>
    </row>
    <row r="46" spans="2:5" ht="20.100000000000001" customHeight="1" thickBot="1" x14ac:dyDescent="0.25">
      <c r="B46" s="4" t="s">
        <v>35</v>
      </c>
      <c r="C46" s="5">
        <v>5652</v>
      </c>
      <c r="D46" s="5">
        <v>6081</v>
      </c>
      <c r="E46" s="6">
        <f t="shared" si="3"/>
        <v>7.5902335456475581E-2</v>
      </c>
    </row>
    <row r="47" spans="2:5" ht="20.100000000000001" customHeight="1" thickBot="1" x14ac:dyDescent="0.25">
      <c r="B47" s="4" t="s">
        <v>67</v>
      </c>
      <c r="C47" s="5">
        <v>2364</v>
      </c>
      <c r="D47" s="5">
        <v>3096</v>
      </c>
      <c r="E47" s="6">
        <f t="shared" si="3"/>
        <v>0.30964467005076141</v>
      </c>
    </row>
    <row r="48" spans="2:5" ht="20.100000000000001" customHeight="1" collapsed="1" thickBot="1" x14ac:dyDescent="0.25">
      <c r="B48" s="4" t="s">
        <v>36</v>
      </c>
      <c r="C48" s="6">
        <f>C42/(C42+C43)</f>
        <v>0.83805888767720826</v>
      </c>
      <c r="D48" s="6">
        <f>D42/(D42+D43)</f>
        <v>0.84157832744405181</v>
      </c>
      <c r="E48" s="6">
        <f t="shared" si="3"/>
        <v>4.1995136840540428E-3</v>
      </c>
    </row>
    <row r="49" spans="2:5" ht="20.100000000000001" customHeight="1" thickBot="1" x14ac:dyDescent="0.25">
      <c r="B49" s="4" t="s">
        <v>37</v>
      </c>
      <c r="C49" s="6">
        <f>C45/(C44+C45)</f>
        <v>0.93065777368905245</v>
      </c>
      <c r="D49" s="6">
        <f t="shared" ref="D49" si="4">D45/(D44+D45)</f>
        <v>0.95717477656405159</v>
      </c>
      <c r="E49" s="6">
        <f t="shared" si="3"/>
        <v>2.849275386148431E-2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1855</v>
      </c>
      <c r="D56" s="5">
        <v>1700</v>
      </c>
      <c r="E56" s="6">
        <f>IF(C56&gt;0,(D56-C56)/C56,"-")</f>
        <v>-8.3557951482479784E-2</v>
      </c>
    </row>
    <row r="57" spans="2:5" ht="20.100000000000001" customHeight="1" thickBot="1" x14ac:dyDescent="0.25">
      <c r="B57" s="4" t="s">
        <v>41</v>
      </c>
      <c r="C57" s="5">
        <v>961</v>
      </c>
      <c r="D57" s="5">
        <v>899</v>
      </c>
      <c r="E57" s="6">
        <f t="shared" ref="E57:E61" si="5">IF(C57&gt;0,(D57-C57)/C57,"-")</f>
        <v>-6.4516129032258063E-2</v>
      </c>
    </row>
    <row r="58" spans="2:5" ht="20.100000000000001" customHeight="1" thickBot="1" x14ac:dyDescent="0.25">
      <c r="B58" s="4" t="s">
        <v>42</v>
      </c>
      <c r="C58" s="5">
        <v>580</v>
      </c>
      <c r="D58" s="5">
        <v>530</v>
      </c>
      <c r="E58" s="6">
        <f t="shared" si="5"/>
        <v>-8.6206896551724144E-2</v>
      </c>
    </row>
    <row r="59" spans="2:5" ht="20.100000000000001" customHeight="1" collapsed="1" thickBot="1" x14ac:dyDescent="0.25">
      <c r="B59" s="4" t="s">
        <v>98</v>
      </c>
      <c r="C59" s="6">
        <f>(C57+C58)/C56</f>
        <v>0.83072776280323446</v>
      </c>
      <c r="D59" s="6">
        <f>(D57+D58)/D56</f>
        <v>0.84058823529411764</v>
      </c>
      <c r="E59" s="6">
        <f t="shared" si="5"/>
        <v>1.1869679734320761E-2</v>
      </c>
    </row>
    <row r="60" spans="2:5" ht="20.100000000000001" customHeight="1" thickBot="1" x14ac:dyDescent="0.25">
      <c r="B60" s="4" t="s">
        <v>39</v>
      </c>
      <c r="C60" s="6">
        <v>0.80892255892255893</v>
      </c>
      <c r="D60" s="6">
        <v>0.82100456621004569</v>
      </c>
      <c r="E60" s="6">
        <f t="shared" si="5"/>
        <v>1.4935925762262511E-2</v>
      </c>
    </row>
    <row r="61" spans="2:5" ht="20.100000000000001" customHeight="1" thickBot="1" x14ac:dyDescent="0.25">
      <c r="B61" s="4" t="s">
        <v>40</v>
      </c>
      <c r="C61" s="6">
        <v>0.86956521739130432</v>
      </c>
      <c r="D61" s="6">
        <v>0.87603305785123964</v>
      </c>
      <c r="E61" s="6">
        <f t="shared" si="5"/>
        <v>7.4380165289256121E-3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27279</v>
      </c>
      <c r="D68" s="5">
        <v>28337</v>
      </c>
      <c r="E68" s="6">
        <f>IF(C68&gt;0,(D68-C68)/C68,"-")</f>
        <v>3.8784412918362113E-2</v>
      </c>
    </row>
    <row r="69" spans="2:10" ht="20.100000000000001" customHeight="1" thickBot="1" x14ac:dyDescent="0.25">
      <c r="B69" s="4" t="s">
        <v>45</v>
      </c>
      <c r="C69" s="5">
        <v>9334</v>
      </c>
      <c r="D69" s="5">
        <v>9439</v>
      </c>
      <c r="E69" s="6">
        <f t="shared" ref="E69:E75" si="6">IF(C69&gt;0,(D69-C69)/C69,"-")</f>
        <v>1.1249196485965288E-2</v>
      </c>
    </row>
    <row r="70" spans="2:10" ht="20.100000000000001" customHeight="1" thickBot="1" x14ac:dyDescent="0.25">
      <c r="B70" s="4" t="s">
        <v>43</v>
      </c>
      <c r="C70" s="5">
        <v>80</v>
      </c>
      <c r="D70" s="5">
        <v>104</v>
      </c>
      <c r="E70" s="6">
        <f t="shared" si="6"/>
        <v>0.3</v>
      </c>
    </row>
    <row r="71" spans="2:10" ht="20.100000000000001" customHeight="1" thickBot="1" x14ac:dyDescent="0.25">
      <c r="B71" s="4" t="s">
        <v>46</v>
      </c>
      <c r="C71" s="5">
        <v>11108</v>
      </c>
      <c r="D71" s="5">
        <v>11716</v>
      </c>
      <c r="E71" s="6">
        <f t="shared" si="6"/>
        <v>5.4735325891249548E-2</v>
      </c>
    </row>
    <row r="72" spans="2:10" ht="20.100000000000001" customHeight="1" thickBot="1" x14ac:dyDescent="0.25">
      <c r="B72" s="4" t="s">
        <v>47</v>
      </c>
      <c r="C72" s="5">
        <v>6044</v>
      </c>
      <c r="D72" s="5">
        <v>6379</v>
      </c>
      <c r="E72" s="6">
        <f t="shared" si="6"/>
        <v>5.5426869622766377E-2</v>
      </c>
    </row>
    <row r="73" spans="2:10" ht="20.100000000000001" customHeight="1" thickBot="1" x14ac:dyDescent="0.25">
      <c r="B73" s="4" t="s">
        <v>48</v>
      </c>
      <c r="C73" s="5">
        <v>682</v>
      </c>
      <c r="D73" s="5">
        <v>662</v>
      </c>
      <c r="E73" s="6">
        <f t="shared" si="6"/>
        <v>-2.932551319648094E-2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31</v>
      </c>
      <c r="D75" s="5">
        <v>37</v>
      </c>
      <c r="E75" s="6">
        <f t="shared" si="6"/>
        <v>0.19354838709677419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1174</v>
      </c>
      <c r="D88" s="5">
        <v>1252</v>
      </c>
      <c r="E88" s="6">
        <f>IF(C88&gt;0,(D88-C88)/C88,"-")</f>
        <v>6.6439522998296419E-2</v>
      </c>
    </row>
    <row r="89" spans="2:5" ht="29.25" thickBot="1" x14ac:dyDescent="0.25">
      <c r="B89" s="4" t="s">
        <v>52</v>
      </c>
      <c r="C89" s="5">
        <v>1092</v>
      </c>
      <c r="D89" s="5">
        <v>1162</v>
      </c>
      <c r="E89" s="6">
        <f t="shared" ref="E89:E91" si="7">IF(C89&gt;0,(D89-C89)/C89,"-")</f>
        <v>6.4102564102564097E-2</v>
      </c>
    </row>
    <row r="90" spans="2:5" ht="29.25" customHeight="1" thickBot="1" x14ac:dyDescent="0.25">
      <c r="B90" s="4" t="s">
        <v>53</v>
      </c>
      <c r="C90" s="5">
        <v>2457</v>
      </c>
      <c r="D90" s="5">
        <v>2718</v>
      </c>
      <c r="E90" s="6">
        <f t="shared" si="7"/>
        <v>0.10622710622710622</v>
      </c>
    </row>
    <row r="91" spans="2:5" ht="29.25" customHeight="1" thickBot="1" x14ac:dyDescent="0.25">
      <c r="B91" s="4" t="s">
        <v>54</v>
      </c>
      <c r="C91" s="6">
        <f>(C88+C89)/(C88+C89+C90)</f>
        <v>0.47977980097395723</v>
      </c>
      <c r="D91" s="6">
        <f>(D88+D89)/(D88+D89+D90)</f>
        <v>0.47038191738113794</v>
      </c>
      <c r="E91" s="6">
        <f t="shared" si="7"/>
        <v>-1.9587910065704105E-2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4783</v>
      </c>
      <c r="D98" s="5">
        <v>5175</v>
      </c>
      <c r="E98" s="6">
        <f>IF(C98&gt;0,(D98-C98)/C98,"-")</f>
        <v>8.1956930796571195E-2</v>
      </c>
    </row>
    <row r="99" spans="2:5" ht="20.100000000000001" customHeight="1" thickBot="1" x14ac:dyDescent="0.25">
      <c r="B99" s="4" t="s">
        <v>41</v>
      </c>
      <c r="C99" s="5">
        <v>1419</v>
      </c>
      <c r="D99" s="5">
        <v>1517</v>
      </c>
      <c r="E99" s="6">
        <f t="shared" ref="E99:E103" si="8">IF(C99&gt;0,(D99-C99)/C99,"-")</f>
        <v>6.9062720225510923E-2</v>
      </c>
    </row>
    <row r="100" spans="2:5" ht="20.100000000000001" customHeight="1" thickBot="1" x14ac:dyDescent="0.25">
      <c r="B100" s="4" t="s">
        <v>42</v>
      </c>
      <c r="C100" s="5">
        <v>863</v>
      </c>
      <c r="D100" s="5">
        <v>907</v>
      </c>
      <c r="E100" s="6">
        <f t="shared" si="8"/>
        <v>5.0984936268829661E-2</v>
      </c>
    </row>
    <row r="101" spans="2:5" ht="20.100000000000001" customHeight="1" thickBot="1" x14ac:dyDescent="0.25">
      <c r="B101" s="4" t="s">
        <v>98</v>
      </c>
      <c r="C101" s="6">
        <f>(C99+C100)/C98</f>
        <v>0.4771064185657537</v>
      </c>
      <c r="D101" s="6">
        <f>(D99+D100)/D98</f>
        <v>0.46840579710144925</v>
      </c>
      <c r="E101" s="6">
        <f t="shared" si="8"/>
        <v>-1.8236228073518043E-2</v>
      </c>
    </row>
    <row r="102" spans="2:5" ht="20.100000000000001" customHeight="1" thickBot="1" x14ac:dyDescent="0.25">
      <c r="B102" s="4" t="s">
        <v>39</v>
      </c>
      <c r="C102" s="6">
        <v>0.47237017310252993</v>
      </c>
      <c r="D102" s="6">
        <v>0.46334758704948076</v>
      </c>
      <c r="E102" s="6">
        <f t="shared" si="8"/>
        <v>-1.9100668430838425E-2</v>
      </c>
    </row>
    <row r="103" spans="2:5" ht="20.100000000000001" customHeight="1" thickBot="1" x14ac:dyDescent="0.25">
      <c r="B103" s="4" t="s">
        <v>40</v>
      </c>
      <c r="C103" s="6">
        <v>0.48510399100618323</v>
      </c>
      <c r="D103" s="6">
        <v>0.47711730668069435</v>
      </c>
      <c r="E103" s="6">
        <f t="shared" si="8"/>
        <v>-1.6463860272357727E-2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5233</v>
      </c>
      <c r="D110" s="5">
        <v>5469</v>
      </c>
      <c r="E110" s="6">
        <f>IF(C110&gt;0,(D110-C110)/C110,"-")</f>
        <v>4.5098413911714125E-2</v>
      </c>
    </row>
    <row r="111" spans="2:5" ht="15" thickBot="1" x14ac:dyDescent="0.25">
      <c r="B111" s="4" t="s">
        <v>56</v>
      </c>
      <c r="C111" s="5">
        <v>2103</v>
      </c>
      <c r="D111" s="5">
        <v>2237</v>
      </c>
      <c r="E111" s="6">
        <f t="shared" ref="E111:E112" si="9">IF(C111&gt;0,(D111-C111)/C111,"-")</f>
        <v>6.3718497384688544E-2</v>
      </c>
    </row>
    <row r="112" spans="2:5" ht="15" thickBot="1" x14ac:dyDescent="0.25">
      <c r="B112" s="4" t="s">
        <v>57</v>
      </c>
      <c r="C112" s="5">
        <v>3130</v>
      </c>
      <c r="D112" s="5">
        <v>3232</v>
      </c>
      <c r="E112" s="6">
        <f t="shared" si="9"/>
        <v>3.2587859424920131E-2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29</v>
      </c>
      <c r="D126" s="10">
        <v>4</v>
      </c>
      <c r="E126" s="10">
        <v>11</v>
      </c>
      <c r="F126" s="10">
        <v>44</v>
      </c>
      <c r="G126" s="10">
        <v>31</v>
      </c>
      <c r="H126" s="10">
        <v>5</v>
      </c>
      <c r="I126" s="10">
        <v>13</v>
      </c>
      <c r="J126" s="10">
        <v>49</v>
      </c>
      <c r="K126" s="6">
        <f>IF(C126=0,"-",(G126-C126)/C126)</f>
        <v>6.8965517241379309E-2</v>
      </c>
      <c r="L126" s="6">
        <f t="shared" ref="L126:N131" si="10">IF(D126=0,"-",(H126-D126)/D126)</f>
        <v>0.25</v>
      </c>
      <c r="M126" s="6">
        <f t="shared" si="10"/>
        <v>0.18181818181818182</v>
      </c>
      <c r="N126" s="6">
        <f t="shared" si="10"/>
        <v>0.11363636363636363</v>
      </c>
    </row>
    <row r="127" spans="2:14" ht="15" thickBot="1" x14ac:dyDescent="0.25">
      <c r="B127" s="4" t="s">
        <v>64</v>
      </c>
      <c r="C127" s="10">
        <v>15</v>
      </c>
      <c r="D127" s="10">
        <v>1</v>
      </c>
      <c r="E127" s="10">
        <v>0</v>
      </c>
      <c r="F127" s="10">
        <v>16</v>
      </c>
      <c r="G127" s="10">
        <v>13</v>
      </c>
      <c r="H127" s="10">
        <v>5</v>
      </c>
      <c r="I127" s="10">
        <v>0</v>
      </c>
      <c r="J127" s="10">
        <v>18</v>
      </c>
      <c r="K127" s="6">
        <f t="shared" ref="K127:K131" si="11">IF(C127=0,"-",(G127-C127)/C127)</f>
        <v>-0.13333333333333333</v>
      </c>
      <c r="L127" s="6">
        <f t="shared" si="10"/>
        <v>4</v>
      </c>
      <c r="M127" s="6" t="str">
        <f t="shared" si="10"/>
        <v>-</v>
      </c>
      <c r="N127" s="6">
        <f t="shared" si="10"/>
        <v>0.125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3</v>
      </c>
      <c r="D129" s="10">
        <v>0</v>
      </c>
      <c r="E129" s="10">
        <v>0</v>
      </c>
      <c r="F129" s="10">
        <v>3</v>
      </c>
      <c r="G129" s="10">
        <v>4</v>
      </c>
      <c r="H129" s="10">
        <v>0</v>
      </c>
      <c r="I129" s="10">
        <v>0</v>
      </c>
      <c r="J129" s="10">
        <v>4</v>
      </c>
      <c r="K129" s="6">
        <f t="shared" si="11"/>
        <v>0.33333333333333331</v>
      </c>
      <c r="L129" s="6" t="str">
        <f t="shared" si="10"/>
        <v>-</v>
      </c>
      <c r="M129" s="6" t="str">
        <f t="shared" si="10"/>
        <v>-</v>
      </c>
      <c r="N129" s="6">
        <f t="shared" si="10"/>
        <v>0.33333333333333331</v>
      </c>
    </row>
    <row r="130" spans="2:14" ht="15" thickBot="1" x14ac:dyDescent="0.25">
      <c r="B130" s="4" t="s">
        <v>67</v>
      </c>
      <c r="C130" s="10">
        <v>12</v>
      </c>
      <c r="D130" s="10">
        <v>0</v>
      </c>
      <c r="E130" s="10">
        <v>0</v>
      </c>
      <c r="F130" s="10">
        <v>12</v>
      </c>
      <c r="G130" s="10">
        <v>10</v>
      </c>
      <c r="H130" s="10">
        <v>4</v>
      </c>
      <c r="I130" s="10">
        <v>1</v>
      </c>
      <c r="J130" s="10">
        <v>15</v>
      </c>
      <c r="K130" s="6">
        <f t="shared" si="11"/>
        <v>-0.16666666666666666</v>
      </c>
      <c r="L130" s="6" t="str">
        <f t="shared" si="10"/>
        <v>-</v>
      </c>
      <c r="M130" s="6" t="str">
        <f t="shared" si="10"/>
        <v>-</v>
      </c>
      <c r="N130" s="6">
        <f t="shared" si="10"/>
        <v>0.25</v>
      </c>
    </row>
    <row r="131" spans="2:14" ht="15" thickBot="1" x14ac:dyDescent="0.25">
      <c r="B131" s="4" t="s">
        <v>68</v>
      </c>
      <c r="C131" s="10">
        <v>59</v>
      </c>
      <c r="D131" s="10">
        <v>5</v>
      </c>
      <c r="E131" s="10">
        <v>11</v>
      </c>
      <c r="F131" s="10">
        <v>75</v>
      </c>
      <c r="G131" s="10">
        <v>58</v>
      </c>
      <c r="H131" s="10">
        <v>14</v>
      </c>
      <c r="I131" s="10">
        <v>14</v>
      </c>
      <c r="J131" s="10">
        <v>86</v>
      </c>
      <c r="K131" s="6">
        <f t="shared" si="11"/>
        <v>-1.6949152542372881E-2</v>
      </c>
      <c r="L131" s="6">
        <f t="shared" si="10"/>
        <v>1.8</v>
      </c>
      <c r="M131" s="6">
        <f t="shared" si="10"/>
        <v>0.27272727272727271</v>
      </c>
      <c r="N131" s="6">
        <f t="shared" si="10"/>
        <v>0.14666666666666667</v>
      </c>
    </row>
    <row r="132" spans="2:14" ht="15" thickBot="1" x14ac:dyDescent="0.25">
      <c r="B132" s="4" t="s">
        <v>36</v>
      </c>
      <c r="C132" s="6">
        <f>IF(C126=0,"-",C126/(C126+C127))</f>
        <v>0.65909090909090906</v>
      </c>
      <c r="D132" s="6">
        <f>IF(D126=0,"-",D126/(D126+D127))</f>
        <v>0.8</v>
      </c>
      <c r="E132" s="6">
        <f t="shared" ref="E132:J132" si="12">IF(E126=0,"-",E126/(E126+E127))</f>
        <v>1</v>
      </c>
      <c r="F132" s="6">
        <f t="shared" si="12"/>
        <v>0.73333333333333328</v>
      </c>
      <c r="G132" s="6">
        <f t="shared" si="12"/>
        <v>0.70454545454545459</v>
      </c>
      <c r="H132" s="6">
        <f t="shared" si="12"/>
        <v>0.5</v>
      </c>
      <c r="I132" s="6">
        <f t="shared" si="12"/>
        <v>1</v>
      </c>
      <c r="J132" s="6">
        <f t="shared" si="12"/>
        <v>0.73134328358208955</v>
      </c>
      <c r="K132" s="6">
        <f>IF(OR(C132="-",G132="-"),"-",(G132-C132)/C132)</f>
        <v>6.896551724137942E-2</v>
      </c>
      <c r="L132" s="6">
        <f t="shared" ref="L132:N133" si="13">IF(OR(D132="-",H132="-"),"-",(H132-D132)/D132)</f>
        <v>-0.37500000000000006</v>
      </c>
      <c r="M132" s="6">
        <f t="shared" si="13"/>
        <v>0</v>
      </c>
      <c r="N132" s="6">
        <f t="shared" si="13"/>
        <v>-2.713704206241447E-3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>
        <f t="shared" si="14"/>
        <v>1</v>
      </c>
      <c r="H133" s="6" t="str">
        <f t="shared" si="14"/>
        <v>-</v>
      </c>
      <c r="I133" s="6" t="str">
        <f t="shared" si="14"/>
        <v>-</v>
      </c>
      <c r="J133" s="6">
        <f t="shared" si="14"/>
        <v>1</v>
      </c>
      <c r="K133" s="6">
        <f>IF(OR(C133="-",G133="-"),"-",(G133-C133)/C133)</f>
        <v>0</v>
      </c>
      <c r="L133" s="6" t="str">
        <f t="shared" si="13"/>
        <v>-</v>
      </c>
      <c r="M133" s="6" t="str">
        <f t="shared" si="13"/>
        <v>-</v>
      </c>
      <c r="N133" s="6">
        <f t="shared" si="13"/>
        <v>0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145</v>
      </c>
      <c r="D141" s="10">
        <v>0</v>
      </c>
      <c r="E141" s="10">
        <v>9</v>
      </c>
      <c r="F141" s="10">
        <v>154</v>
      </c>
      <c r="G141" s="10">
        <v>183</v>
      </c>
      <c r="H141" s="10">
        <v>0</v>
      </c>
      <c r="I141" s="10">
        <v>9</v>
      </c>
      <c r="J141" s="10">
        <v>192</v>
      </c>
      <c r="K141" s="6">
        <f>IF(C141=0,"-",(G141-C141)/C141)</f>
        <v>0.2620689655172414</v>
      </c>
      <c r="L141" s="6" t="str">
        <f t="shared" ref="L141:N145" si="15">IF(D141=0,"-",(H141-D141)/D141)</f>
        <v>-</v>
      </c>
      <c r="M141" s="6">
        <f t="shared" si="15"/>
        <v>0</v>
      </c>
      <c r="N141" s="6">
        <f t="shared" si="15"/>
        <v>0.24675324675324675</v>
      </c>
    </row>
    <row r="142" spans="2:14" ht="15" thickBot="1" x14ac:dyDescent="0.25">
      <c r="B142" s="4" t="s">
        <v>72</v>
      </c>
      <c r="C142" s="10">
        <v>112</v>
      </c>
      <c r="D142" s="10">
        <v>0</v>
      </c>
      <c r="E142" s="10">
        <v>7</v>
      </c>
      <c r="F142" s="10">
        <v>119</v>
      </c>
      <c r="G142" s="10">
        <v>130</v>
      </c>
      <c r="H142" s="10">
        <v>0</v>
      </c>
      <c r="I142" s="10">
        <v>5</v>
      </c>
      <c r="J142" s="10">
        <v>135</v>
      </c>
      <c r="K142" s="6">
        <f t="shared" ref="K142:K145" si="16">IF(C142=0,"-",(G142-C142)/C142)</f>
        <v>0.16071428571428573</v>
      </c>
      <c r="L142" s="6" t="str">
        <f t="shared" si="15"/>
        <v>-</v>
      </c>
      <c r="M142" s="6">
        <f t="shared" si="15"/>
        <v>-0.2857142857142857</v>
      </c>
      <c r="N142" s="6">
        <f t="shared" si="15"/>
        <v>0.13445378151260504</v>
      </c>
    </row>
    <row r="143" spans="2:14" ht="15" thickBot="1" x14ac:dyDescent="0.25">
      <c r="B143" s="4" t="s">
        <v>73</v>
      </c>
      <c r="C143" s="10">
        <v>816</v>
      </c>
      <c r="D143" s="10">
        <v>0</v>
      </c>
      <c r="E143" s="10">
        <v>50</v>
      </c>
      <c r="F143" s="10">
        <v>866</v>
      </c>
      <c r="G143" s="10">
        <v>849</v>
      </c>
      <c r="H143" s="10">
        <v>0</v>
      </c>
      <c r="I143" s="10">
        <v>40</v>
      </c>
      <c r="J143" s="10">
        <v>889</v>
      </c>
      <c r="K143" s="6">
        <f t="shared" si="16"/>
        <v>4.0441176470588237E-2</v>
      </c>
      <c r="L143" s="6" t="str">
        <f t="shared" si="15"/>
        <v>-</v>
      </c>
      <c r="M143" s="6">
        <f t="shared" si="15"/>
        <v>-0.2</v>
      </c>
      <c r="N143" s="6">
        <f t="shared" si="15"/>
        <v>2.6558891454965358E-2</v>
      </c>
    </row>
    <row r="144" spans="2:14" ht="15" thickBot="1" x14ac:dyDescent="0.25">
      <c r="B144" s="4" t="s">
        <v>74</v>
      </c>
      <c r="C144" s="10">
        <v>345</v>
      </c>
      <c r="D144" s="10">
        <v>0</v>
      </c>
      <c r="E144" s="10">
        <v>29</v>
      </c>
      <c r="F144" s="10">
        <v>374</v>
      </c>
      <c r="G144" s="10">
        <v>304</v>
      </c>
      <c r="H144" s="10">
        <v>1</v>
      </c>
      <c r="I144" s="10">
        <v>22</v>
      </c>
      <c r="J144" s="10">
        <v>327</v>
      </c>
      <c r="K144" s="6">
        <f t="shared" si="16"/>
        <v>-0.11884057971014493</v>
      </c>
      <c r="L144" s="6" t="str">
        <f t="shared" si="15"/>
        <v>-</v>
      </c>
      <c r="M144" s="6">
        <f t="shared" si="15"/>
        <v>-0.2413793103448276</v>
      </c>
      <c r="N144" s="6">
        <f t="shared" si="15"/>
        <v>-0.12566844919786097</v>
      </c>
    </row>
    <row r="145" spans="2:14" ht="15" thickBot="1" x14ac:dyDescent="0.25">
      <c r="B145" s="4" t="s">
        <v>75</v>
      </c>
      <c r="C145" s="10">
        <v>13</v>
      </c>
      <c r="D145" s="10">
        <v>0</v>
      </c>
      <c r="E145" s="10">
        <v>4</v>
      </c>
      <c r="F145" s="10">
        <v>17</v>
      </c>
      <c r="G145" s="10">
        <v>18</v>
      </c>
      <c r="H145" s="10">
        <v>0</v>
      </c>
      <c r="I145" s="10">
        <v>6</v>
      </c>
      <c r="J145" s="10">
        <v>24</v>
      </c>
      <c r="K145" s="6">
        <f t="shared" si="16"/>
        <v>0.38461538461538464</v>
      </c>
      <c r="L145" s="6" t="str">
        <f t="shared" si="15"/>
        <v>-</v>
      </c>
      <c r="M145" s="6">
        <f t="shared" si="15"/>
        <v>0.5</v>
      </c>
      <c r="N145" s="6">
        <f t="shared" si="15"/>
        <v>0.41176470588235292</v>
      </c>
    </row>
    <row r="146" spans="2:14" ht="15" thickBot="1" x14ac:dyDescent="0.25">
      <c r="B146" s="7" t="s">
        <v>68</v>
      </c>
      <c r="C146" s="10">
        <v>1431</v>
      </c>
      <c r="D146" s="10">
        <v>0</v>
      </c>
      <c r="E146" s="10">
        <v>99</v>
      </c>
      <c r="F146" s="10">
        <v>1530</v>
      </c>
      <c r="G146" s="10">
        <v>1484</v>
      </c>
      <c r="H146" s="10">
        <v>1</v>
      </c>
      <c r="I146" s="10">
        <v>82</v>
      </c>
      <c r="J146" s="10">
        <v>1567</v>
      </c>
      <c r="K146" s="6">
        <f t="shared" ref="K146" si="17">IF(C146=0,"-",(G146-C146)/C146)</f>
        <v>3.7037037037037035E-2</v>
      </c>
      <c r="L146" s="6" t="str">
        <f t="shared" ref="L146" si="18">IF(D146=0,"-",(H146-D146)/D146)</f>
        <v>-</v>
      </c>
      <c r="M146" s="6">
        <f t="shared" ref="M146" si="19">IF(E146=0,"-",(I146-E146)/E146)</f>
        <v>-0.17171717171717171</v>
      </c>
      <c r="N146" s="6">
        <f t="shared" ref="N146" si="20">IF(F146=0,"-",(J146-F146)/F146)</f>
        <v>2.4183006535947713E-2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0.15088449531737774</v>
      </c>
      <c r="D147" s="6" t="str">
        <f t="shared" si="21"/>
        <v>-</v>
      </c>
      <c r="E147" s="6">
        <f t="shared" si="21"/>
        <v>0.15254237288135594</v>
      </c>
      <c r="F147" s="6">
        <f t="shared" si="21"/>
        <v>0.15098039215686274</v>
      </c>
      <c r="G147" s="6">
        <f t="shared" si="21"/>
        <v>0.17732558139534885</v>
      </c>
      <c r="H147" s="6" t="str">
        <f t="shared" si="21"/>
        <v>-</v>
      </c>
      <c r="I147" s="6">
        <f t="shared" si="21"/>
        <v>0.18367346938775511</v>
      </c>
      <c r="J147" s="6">
        <f t="shared" si="21"/>
        <v>0.17761332099907493</v>
      </c>
      <c r="K147" s="6">
        <f>IF(OR(C147="-",G147="-"),"-",(G147-C147)/C147)</f>
        <v>0.17524057738572571</v>
      </c>
      <c r="L147" s="6" t="str">
        <f t="shared" ref="L147:N148" si="22">IF(OR(D147="-",H147="-"),"-",(H147-D147)/D147)</f>
        <v>-</v>
      </c>
      <c r="M147" s="6">
        <f t="shared" si="22"/>
        <v>0.2040816326530612</v>
      </c>
      <c r="N147" s="6">
        <f t="shared" si="22"/>
        <v>0.17639991830556126</v>
      </c>
    </row>
    <row r="148" spans="2:14" ht="29.25" thickBot="1" x14ac:dyDescent="0.25">
      <c r="B148" s="7" t="s">
        <v>77</v>
      </c>
      <c r="C148" s="6">
        <f t="shared" si="21"/>
        <v>0.24507658643326038</v>
      </c>
      <c r="D148" s="6" t="str">
        <f t="shared" si="21"/>
        <v>-</v>
      </c>
      <c r="E148" s="6">
        <f t="shared" si="21"/>
        <v>0.19444444444444445</v>
      </c>
      <c r="F148" s="6">
        <f t="shared" si="21"/>
        <v>0.2413793103448276</v>
      </c>
      <c r="G148" s="6">
        <f t="shared" si="21"/>
        <v>0.29953917050691242</v>
      </c>
      <c r="H148" s="6" t="str">
        <f t="shared" si="21"/>
        <v>-</v>
      </c>
      <c r="I148" s="6">
        <f t="shared" si="21"/>
        <v>0.18518518518518517</v>
      </c>
      <c r="J148" s="6">
        <f t="shared" si="21"/>
        <v>0.29220779220779219</v>
      </c>
      <c r="K148" s="6">
        <f>IF(OR(C148="-",G148="-"),"-",(G148-C148)/C148)</f>
        <v>0.22222679394338377</v>
      </c>
      <c r="L148" s="6" t="str">
        <f t="shared" si="22"/>
        <v>-</v>
      </c>
      <c r="M148" s="6">
        <f t="shared" si="22"/>
        <v>-4.7619047619047686E-2</v>
      </c>
      <c r="N148" s="6">
        <f t="shared" si="22"/>
        <v>0.21057513914656761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1171</v>
      </c>
      <c r="D155" s="19">
        <v>1165</v>
      </c>
      <c r="E155" s="18">
        <f>IF(C155=0,"-",(D155-C155)/C155)</f>
        <v>-5.1238257899231428E-3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238</v>
      </c>
      <c r="D156" s="19">
        <v>278</v>
      </c>
      <c r="E156" s="18">
        <f t="shared" ref="E156:E157" si="23">IF(C156=0,"-",(D156-C156)/C156)</f>
        <v>0.16806722689075632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17</v>
      </c>
      <c r="D157" s="19">
        <v>29</v>
      </c>
      <c r="E157" s="18">
        <f t="shared" si="23"/>
        <v>0.70588235294117652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0.82117812061711082</v>
      </c>
      <c r="D158" s="18">
        <f>IF(D155=0,"-",D155/(D155+D156+D157))</f>
        <v>0.79144021739130432</v>
      </c>
      <c r="E158" s="18">
        <f>IF(OR(C158="-",D158="-"),"-",(D158-C158)/C158)</f>
        <v>-3.6213706233988098E-2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60</v>
      </c>
      <c r="D164" s="5">
        <v>67</v>
      </c>
      <c r="E164" s="6">
        <f>IF(C164=0,"-",(D164-C164)/C164)</f>
        <v>0.11666666666666667</v>
      </c>
    </row>
    <row r="165" spans="2:14" ht="20.100000000000001" customHeight="1" thickBot="1" x14ac:dyDescent="0.25">
      <c r="B165" s="4" t="s">
        <v>41</v>
      </c>
      <c r="C165" s="5">
        <v>25</v>
      </c>
      <c r="D165" s="5">
        <v>28</v>
      </c>
      <c r="E165" s="6">
        <f t="shared" ref="E165:E166" si="24">IF(C165=0,"-",(D165-C165)/C165)</f>
        <v>0.12</v>
      </c>
    </row>
    <row r="166" spans="2:14" ht="20.100000000000001" customHeight="1" thickBot="1" x14ac:dyDescent="0.25">
      <c r="B166" s="4" t="s">
        <v>42</v>
      </c>
      <c r="C166" s="5">
        <v>19</v>
      </c>
      <c r="D166" s="5">
        <v>21</v>
      </c>
      <c r="E166" s="6">
        <f t="shared" si="24"/>
        <v>0.10526315789473684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0.73333333333333328</v>
      </c>
      <c r="D167" s="6">
        <f>IF(D164=0,"-",(D165+D166)/D164)</f>
        <v>0.73134328358208955</v>
      </c>
      <c r="E167" s="6">
        <f t="shared" ref="E167:E169" si="25">IF(OR(C167="-",D167="-"),"-",(D167-C167)/C167)</f>
        <v>-2.713704206241447E-3</v>
      </c>
    </row>
    <row r="168" spans="2:14" ht="20.100000000000001" customHeight="1" thickBot="1" x14ac:dyDescent="0.25">
      <c r="B168" s="4" t="s">
        <v>39</v>
      </c>
      <c r="C168" s="6">
        <v>0.67567567567567566</v>
      </c>
      <c r="D168" s="6">
        <v>0.82352941176470584</v>
      </c>
      <c r="E168" s="6">
        <f t="shared" si="25"/>
        <v>0.21882352941176467</v>
      </c>
    </row>
    <row r="169" spans="2:14" ht="20.100000000000001" customHeight="1" thickBot="1" x14ac:dyDescent="0.25">
      <c r="B169" s="4" t="s">
        <v>40</v>
      </c>
      <c r="C169" s="6">
        <v>0.82608695652173914</v>
      </c>
      <c r="D169" s="6">
        <v>0.63636363636363635</v>
      </c>
      <c r="E169" s="6">
        <f t="shared" si="25"/>
        <v>-0.22966507177033493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104</v>
      </c>
      <c r="D176" s="5">
        <v>113</v>
      </c>
      <c r="E176" s="6">
        <f>IF(C176=0,"-",(D176-C176)/C176)</f>
        <v>8.6538461538461536E-2</v>
      </c>
      <c r="H176" s="13"/>
    </row>
    <row r="177" spans="2:10" ht="15" thickBot="1" x14ac:dyDescent="0.25">
      <c r="B177" s="4" t="s">
        <v>43</v>
      </c>
      <c r="C177" s="5">
        <v>75</v>
      </c>
      <c r="D177" s="5">
        <v>87</v>
      </c>
      <c r="E177" s="6">
        <f t="shared" ref="E177:E183" si="26">IF(C177=0,"-",(D177-C177)/C177)</f>
        <v>0.16</v>
      </c>
      <c r="H177" s="13"/>
    </row>
    <row r="178" spans="2:10" ht="15" thickBot="1" x14ac:dyDescent="0.25">
      <c r="B178" s="4" t="s">
        <v>47</v>
      </c>
      <c r="C178" s="5">
        <v>14</v>
      </c>
      <c r="D178" s="5">
        <v>17</v>
      </c>
      <c r="E178" s="6">
        <f t="shared" si="26"/>
        <v>0.21428571428571427</v>
      </c>
      <c r="H178" s="13"/>
    </row>
    <row r="179" spans="2:10" ht="15" thickBot="1" x14ac:dyDescent="0.25">
      <c r="B179" s="4" t="s">
        <v>78</v>
      </c>
      <c r="C179" s="5">
        <v>15</v>
      </c>
      <c r="D179" s="5">
        <v>9</v>
      </c>
      <c r="E179" s="6">
        <f t="shared" si="26"/>
        <v>-0.4</v>
      </c>
      <c r="H179" s="13"/>
    </row>
    <row r="180" spans="2:10" ht="15" thickBot="1" x14ac:dyDescent="0.25">
      <c r="B180" s="15" t="s">
        <v>79</v>
      </c>
      <c r="C180" s="5">
        <v>1487</v>
      </c>
      <c r="D180" s="5">
        <v>1479</v>
      </c>
      <c r="E180" s="6">
        <f t="shared" si="26"/>
        <v>-5.3799596503026226E-3</v>
      </c>
      <c r="H180" s="13"/>
    </row>
    <row r="181" spans="2:10" ht="15" thickBot="1" x14ac:dyDescent="0.25">
      <c r="B181" s="4" t="s">
        <v>47</v>
      </c>
      <c r="C181" s="5">
        <v>1392</v>
      </c>
      <c r="D181" s="5">
        <v>1403</v>
      </c>
      <c r="E181" s="6">
        <f t="shared" si="26"/>
        <v>7.9022988505747134E-3</v>
      </c>
      <c r="H181" s="13"/>
    </row>
    <row r="182" spans="2:10" ht="15" thickBot="1" x14ac:dyDescent="0.25">
      <c r="B182" s="4" t="s">
        <v>70</v>
      </c>
      <c r="C182" s="5">
        <v>0</v>
      </c>
      <c r="D182" s="5">
        <v>1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95</v>
      </c>
      <c r="D183" s="5">
        <v>75</v>
      </c>
      <c r="E183" s="6">
        <f t="shared" si="26"/>
        <v>-0.21052631578947367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18</v>
      </c>
      <c r="D195" s="5">
        <v>30</v>
      </c>
      <c r="E195" s="6">
        <f t="shared" ref="E195:E198" si="27">IF(C195=0,"-",(D195-C195)/C195)</f>
        <v>0.66666666666666663</v>
      </c>
    </row>
    <row r="196" spans="2:5" ht="15" thickBot="1" x14ac:dyDescent="0.25">
      <c r="B196" s="4" t="s">
        <v>83</v>
      </c>
      <c r="C196" s="5">
        <v>0</v>
      </c>
      <c r="D196" s="5">
        <v>4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18</v>
      </c>
      <c r="D197" s="5">
        <v>34</v>
      </c>
      <c r="E197" s="6">
        <f t="shared" si="27"/>
        <v>0.88888888888888884</v>
      </c>
    </row>
    <row r="198" spans="2:5" ht="15" thickBot="1" x14ac:dyDescent="0.25">
      <c r="B198" s="4" t="s">
        <v>85</v>
      </c>
      <c r="C198" s="5">
        <v>17</v>
      </c>
      <c r="D198" s="5">
        <v>25</v>
      </c>
      <c r="E198" s="6">
        <f t="shared" si="27"/>
        <v>0.47058823529411764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18</v>
      </c>
      <c r="D206" s="5">
        <v>30</v>
      </c>
      <c r="E206" s="6">
        <f t="shared" si="28"/>
        <v>0.66666666666666663</v>
      </c>
    </row>
    <row r="207" spans="2:5" ht="20.100000000000001" customHeight="1" thickBot="1" x14ac:dyDescent="0.25">
      <c r="B207" s="17" t="s">
        <v>86</v>
      </c>
      <c r="C207" s="5">
        <v>10</v>
      </c>
      <c r="D207" s="5">
        <v>24</v>
      </c>
      <c r="E207" s="6">
        <f t="shared" si="28"/>
        <v>1.4</v>
      </c>
    </row>
    <row r="208" spans="2:5" ht="20.100000000000001" customHeight="1" thickBot="1" x14ac:dyDescent="0.25">
      <c r="B208" s="17" t="s">
        <v>87</v>
      </c>
      <c r="C208" s="5">
        <v>8</v>
      </c>
      <c r="D208" s="5">
        <v>6</v>
      </c>
      <c r="E208" s="6">
        <f t="shared" si="28"/>
        <v>-0.25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4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3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1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27</v>
      </c>
      <c r="D219" s="5">
        <v>31</v>
      </c>
      <c r="E219" s="6">
        <f t="shared" ref="E219:E221" si="30">IF(C219=0,"-",(D219-C219)/C219)</f>
        <v>0.14814814814814814</v>
      </c>
    </row>
    <row r="220" spans="2:5" ht="15" thickBot="1" x14ac:dyDescent="0.25">
      <c r="B220" s="16" t="s">
        <v>92</v>
      </c>
      <c r="C220" s="5">
        <v>22</v>
      </c>
      <c r="D220" s="5">
        <v>35</v>
      </c>
      <c r="E220" s="6">
        <f t="shared" si="30"/>
        <v>0.59090909090909094</v>
      </c>
    </row>
    <row r="221" spans="2:5" ht="15" thickBot="1" x14ac:dyDescent="0.25">
      <c r="B221" s="16" t="s">
        <v>93</v>
      </c>
      <c r="C221" s="5">
        <v>18</v>
      </c>
      <c r="D221" s="5">
        <v>11</v>
      </c>
      <c r="E221" s="6">
        <f t="shared" si="30"/>
        <v>-0.3888888888888889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22920</v>
      </c>
      <c r="D14" s="5">
        <v>23932</v>
      </c>
      <c r="E14" s="6">
        <f>IF(C14&gt;0,(D14-C14)/C14,"-")</f>
        <v>4.4153577661431062E-2</v>
      </c>
    </row>
    <row r="15" spans="1:5" ht="20.100000000000001" customHeight="1" thickBot="1" x14ac:dyDescent="0.25">
      <c r="B15" s="4" t="s">
        <v>17</v>
      </c>
      <c r="C15" s="5">
        <v>21892</v>
      </c>
      <c r="D15" s="5">
        <v>22957</v>
      </c>
      <c r="E15" s="6">
        <f t="shared" ref="E15:E23" si="0">IF(C15&gt;0,(D15-C15)/C15,"-")</f>
        <v>4.8647907911565869E-2</v>
      </c>
    </row>
    <row r="16" spans="1:5" ht="20.100000000000001" customHeight="1" thickBot="1" x14ac:dyDescent="0.25">
      <c r="B16" s="4" t="s">
        <v>18</v>
      </c>
      <c r="C16" s="5">
        <v>13944</v>
      </c>
      <c r="D16" s="5">
        <v>14688</v>
      </c>
      <c r="E16" s="6">
        <f t="shared" si="0"/>
        <v>5.3356282271944923E-2</v>
      </c>
    </row>
    <row r="17" spans="2:5" ht="20.100000000000001" customHeight="1" thickBot="1" x14ac:dyDescent="0.25">
      <c r="B17" s="4" t="s">
        <v>19</v>
      </c>
      <c r="C17" s="5">
        <v>7948</v>
      </c>
      <c r="D17" s="5">
        <v>8269</v>
      </c>
      <c r="E17" s="6">
        <f t="shared" si="0"/>
        <v>4.0387518872672369E-2</v>
      </c>
    </row>
    <row r="18" spans="2:5" ht="20.100000000000001" customHeight="1" thickBot="1" x14ac:dyDescent="0.25">
      <c r="B18" s="4" t="s">
        <v>20</v>
      </c>
      <c r="C18" s="6">
        <f>C17/C15</f>
        <v>0.36305499725927282</v>
      </c>
      <c r="D18" s="6">
        <f>D17/D15</f>
        <v>0.36019514744957964</v>
      </c>
      <c r="E18" s="6">
        <f t="shared" si="0"/>
        <v>-7.8771806786365004E-3</v>
      </c>
    </row>
    <row r="19" spans="2:5" ht="30" customHeight="1" thickBot="1" x14ac:dyDescent="0.25">
      <c r="B19" s="4" t="s">
        <v>23</v>
      </c>
      <c r="C19" s="5">
        <v>2754</v>
      </c>
      <c r="D19" s="5">
        <v>2443</v>
      </c>
      <c r="E19" s="6">
        <f t="shared" si="0"/>
        <v>-0.11292665214233842</v>
      </c>
    </row>
    <row r="20" spans="2:5" ht="20.100000000000001" customHeight="1" thickBot="1" x14ac:dyDescent="0.25">
      <c r="B20" s="4" t="s">
        <v>24</v>
      </c>
      <c r="C20" s="5">
        <v>1653</v>
      </c>
      <c r="D20" s="5">
        <v>1443</v>
      </c>
      <c r="E20" s="6">
        <f t="shared" si="0"/>
        <v>-0.12704174228675136</v>
      </c>
    </row>
    <row r="21" spans="2:5" ht="20.100000000000001" customHeight="1" thickBot="1" x14ac:dyDescent="0.25">
      <c r="B21" s="4" t="s">
        <v>25</v>
      </c>
      <c r="C21" s="5">
        <v>1101</v>
      </c>
      <c r="D21" s="5">
        <v>1000</v>
      </c>
      <c r="E21" s="6">
        <f t="shared" si="0"/>
        <v>-9.1734786557674836E-2</v>
      </c>
    </row>
    <row r="22" spans="2:5" ht="20.100000000000001" customHeight="1" thickBot="1" x14ac:dyDescent="0.25">
      <c r="B22" s="4" t="s">
        <v>21</v>
      </c>
      <c r="C22" s="6">
        <f>C21/C19</f>
        <v>0.39978213507625271</v>
      </c>
      <c r="D22" s="6">
        <f t="shared" ref="D22" si="1">D21/D19</f>
        <v>0.40933278755628327</v>
      </c>
      <c r="E22" s="6">
        <f t="shared" si="0"/>
        <v>2.3889642988196343E-2</v>
      </c>
    </row>
    <row r="23" spans="2:5" ht="20.100000000000001" customHeight="1" thickBot="1" x14ac:dyDescent="0.25">
      <c r="B23" s="7" t="s">
        <v>26</v>
      </c>
      <c r="C23" s="6">
        <v>0.86965502995248922</v>
      </c>
      <c r="D23" s="6">
        <v>0.90437897170176662</v>
      </c>
      <c r="E23" s="6">
        <f t="shared" si="0"/>
        <v>3.9928409028088328E-2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5069</v>
      </c>
      <c r="D32" s="5">
        <v>5564</v>
      </c>
      <c r="E32" s="6">
        <f>IF(C32&gt;0,(D32-C32)/C32,"-")</f>
        <v>9.7652396922469908E-2</v>
      </c>
    </row>
    <row r="33" spans="2:5" ht="20.100000000000001" customHeight="1" thickBot="1" x14ac:dyDescent="0.25">
      <c r="B33" s="4" t="s">
        <v>29</v>
      </c>
      <c r="C33" s="5">
        <v>51</v>
      </c>
      <c r="D33" s="5">
        <v>39</v>
      </c>
      <c r="E33" s="6">
        <f t="shared" ref="E33:E35" si="2">IF(C33&gt;0,(D33-C33)/C33,"-")</f>
        <v>-0.23529411764705882</v>
      </c>
    </row>
    <row r="34" spans="2:5" ht="20.100000000000001" customHeight="1" thickBot="1" x14ac:dyDescent="0.25">
      <c r="B34" s="4" t="s">
        <v>28</v>
      </c>
      <c r="C34" s="5">
        <v>4279</v>
      </c>
      <c r="D34" s="5">
        <v>4853</v>
      </c>
      <c r="E34" s="6">
        <f t="shared" si="2"/>
        <v>0.13414349146996962</v>
      </c>
    </row>
    <row r="35" spans="2:5" ht="20.100000000000001" customHeight="1" thickBot="1" x14ac:dyDescent="0.25">
      <c r="B35" s="4" t="s">
        <v>30</v>
      </c>
      <c r="C35" s="5">
        <v>739</v>
      </c>
      <c r="D35" s="5">
        <v>672</v>
      </c>
      <c r="E35" s="6">
        <f t="shared" si="2"/>
        <v>-9.0663058186738837E-2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2734</v>
      </c>
      <c r="D42" s="5">
        <v>3144</v>
      </c>
      <c r="E42" s="6">
        <f>IF(C42&gt;0,(D42-C42)/C42,"-")</f>
        <v>0.14996342355523043</v>
      </c>
    </row>
    <row r="43" spans="2:5" ht="20.100000000000001" customHeight="1" thickBot="1" x14ac:dyDescent="0.25">
      <c r="B43" s="4" t="s">
        <v>34</v>
      </c>
      <c r="C43" s="5">
        <v>435</v>
      </c>
      <c r="D43" s="5">
        <v>365</v>
      </c>
      <c r="E43" s="6">
        <f t="shared" ref="E43:E49" si="3">IF(C43&gt;0,(D43-C43)/C43,"-")</f>
        <v>-0.16091954022988506</v>
      </c>
    </row>
    <row r="44" spans="2:5" ht="20.100000000000001" customHeight="1" thickBot="1" x14ac:dyDescent="0.25">
      <c r="B44" s="4" t="s">
        <v>31</v>
      </c>
      <c r="C44" s="5">
        <v>1253</v>
      </c>
      <c r="D44" s="5">
        <v>920</v>
      </c>
      <c r="E44" s="6">
        <f t="shared" si="3"/>
        <v>-0.26576217079010372</v>
      </c>
    </row>
    <row r="45" spans="2:5" ht="20.100000000000001" customHeight="1" thickBot="1" x14ac:dyDescent="0.25">
      <c r="B45" s="4" t="s">
        <v>32</v>
      </c>
      <c r="C45" s="5">
        <v>6095</v>
      </c>
      <c r="D45" s="5">
        <v>5750</v>
      </c>
      <c r="E45" s="6">
        <f t="shared" si="3"/>
        <v>-5.6603773584905662E-2</v>
      </c>
    </row>
    <row r="46" spans="2:5" ht="20.100000000000001" customHeight="1" thickBot="1" x14ac:dyDescent="0.25">
      <c r="B46" s="4" t="s">
        <v>35</v>
      </c>
      <c r="C46" s="5">
        <v>3991</v>
      </c>
      <c r="D46" s="5">
        <v>4226</v>
      </c>
      <c r="E46" s="6">
        <f t="shared" si="3"/>
        <v>5.8882485592583314E-2</v>
      </c>
    </row>
    <row r="47" spans="2:5" ht="20.100000000000001" customHeight="1" thickBot="1" x14ac:dyDescent="0.25">
      <c r="B47" s="4" t="s">
        <v>67</v>
      </c>
      <c r="C47" s="5">
        <v>3865</v>
      </c>
      <c r="D47" s="5">
        <v>5049</v>
      </c>
      <c r="E47" s="6">
        <f t="shared" si="3"/>
        <v>0.30633893919793015</v>
      </c>
    </row>
    <row r="48" spans="2:5" ht="20.100000000000001" customHeight="1" collapsed="1" thickBot="1" x14ac:dyDescent="0.25">
      <c r="B48" s="4" t="s">
        <v>36</v>
      </c>
      <c r="C48" s="6">
        <f>C42/(C42+C43)</f>
        <v>0.86273272325654782</v>
      </c>
      <c r="D48" s="6">
        <f>D42/(D42+D43)</f>
        <v>0.89598176118552297</v>
      </c>
      <c r="E48" s="6">
        <f t="shared" si="3"/>
        <v>3.8539210386584588E-2</v>
      </c>
    </row>
    <row r="49" spans="2:5" ht="20.100000000000001" customHeight="1" thickBot="1" x14ac:dyDescent="0.25">
      <c r="B49" s="4" t="s">
        <v>37</v>
      </c>
      <c r="C49" s="6">
        <f>C45/(C44+C45)</f>
        <v>0.82947740881872623</v>
      </c>
      <c r="D49" s="6">
        <f t="shared" ref="D49" si="4">D45/(D44+D45)</f>
        <v>0.86206896551724133</v>
      </c>
      <c r="E49" s="6">
        <f t="shared" si="3"/>
        <v>3.9291674917258233E-2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3207</v>
      </c>
      <c r="D56" s="5">
        <v>3520</v>
      </c>
      <c r="E56" s="6">
        <f>IF(C56&gt;0,(D56-C56)/C56,"-")</f>
        <v>9.7599002182725283E-2</v>
      </c>
    </row>
    <row r="57" spans="2:5" ht="20.100000000000001" customHeight="1" thickBot="1" x14ac:dyDescent="0.25">
      <c r="B57" s="4" t="s">
        <v>41</v>
      </c>
      <c r="C57" s="5">
        <v>1841</v>
      </c>
      <c r="D57" s="5">
        <v>2060</v>
      </c>
      <c r="E57" s="6">
        <f t="shared" ref="E57:E61" si="5">IF(C57&gt;0,(D57-C57)/C57,"-")</f>
        <v>0.11895708853883759</v>
      </c>
    </row>
    <row r="58" spans="2:5" ht="20.100000000000001" customHeight="1" thickBot="1" x14ac:dyDescent="0.25">
      <c r="B58" s="4" t="s">
        <v>42</v>
      </c>
      <c r="C58" s="5">
        <v>917</v>
      </c>
      <c r="D58" s="5">
        <v>1092</v>
      </c>
      <c r="E58" s="6">
        <f t="shared" si="5"/>
        <v>0.19083969465648856</v>
      </c>
    </row>
    <row r="59" spans="2:5" ht="20.100000000000001" customHeight="1" collapsed="1" thickBot="1" x14ac:dyDescent="0.25">
      <c r="B59" s="4" t="s">
        <v>98</v>
      </c>
      <c r="C59" s="6">
        <f>(C57+C58)/C56</f>
        <v>0.85999376364203306</v>
      </c>
      <c r="D59" s="6">
        <f>(D57+D58)/D56</f>
        <v>0.8954545454545455</v>
      </c>
      <c r="E59" s="6">
        <f t="shared" si="5"/>
        <v>4.1233766233766282E-2</v>
      </c>
    </row>
    <row r="60" spans="2:5" ht="20.100000000000001" customHeight="1" thickBot="1" x14ac:dyDescent="0.25">
      <c r="B60" s="4" t="s">
        <v>39</v>
      </c>
      <c r="C60" s="6">
        <v>0.83265490728177294</v>
      </c>
      <c r="D60" s="6">
        <v>0.87362171331636984</v>
      </c>
      <c r="E60" s="6">
        <f t="shared" si="5"/>
        <v>4.9200221696085691E-2</v>
      </c>
    </row>
    <row r="61" spans="2:5" ht="20.100000000000001" customHeight="1" thickBot="1" x14ac:dyDescent="0.25">
      <c r="B61" s="4" t="s">
        <v>40</v>
      </c>
      <c r="C61" s="6">
        <v>0.92068273092369479</v>
      </c>
      <c r="D61" s="6">
        <v>0.93975903614457834</v>
      </c>
      <c r="E61" s="6">
        <f t="shared" si="5"/>
        <v>2.0719738276990203E-2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26643</v>
      </c>
      <c r="D68" s="5">
        <v>28269</v>
      </c>
      <c r="E68" s="6">
        <f>IF(C68&gt;0,(D68-C68)/C68,"-")</f>
        <v>6.1029163382501972E-2</v>
      </c>
    </row>
    <row r="69" spans="2:10" ht="20.100000000000001" customHeight="1" thickBot="1" x14ac:dyDescent="0.25">
      <c r="B69" s="4" t="s">
        <v>45</v>
      </c>
      <c r="C69" s="5">
        <v>6460</v>
      </c>
      <c r="D69" s="5">
        <v>7072</v>
      </c>
      <c r="E69" s="6">
        <f t="shared" ref="E69:E75" si="6">IF(C69&gt;0,(D69-C69)/C69,"-")</f>
        <v>9.4736842105263161E-2</v>
      </c>
    </row>
    <row r="70" spans="2:10" ht="20.100000000000001" customHeight="1" thickBot="1" x14ac:dyDescent="0.25">
      <c r="B70" s="4" t="s">
        <v>43</v>
      </c>
      <c r="C70" s="5">
        <v>54</v>
      </c>
      <c r="D70" s="5">
        <v>46</v>
      </c>
      <c r="E70" s="6">
        <f t="shared" si="6"/>
        <v>-0.14814814814814814</v>
      </c>
    </row>
    <row r="71" spans="2:10" ht="20.100000000000001" customHeight="1" thickBot="1" x14ac:dyDescent="0.25">
      <c r="B71" s="4" t="s">
        <v>46</v>
      </c>
      <c r="C71" s="5">
        <v>14718</v>
      </c>
      <c r="D71" s="5">
        <v>15458</v>
      </c>
      <c r="E71" s="6">
        <f t="shared" si="6"/>
        <v>5.0278570457942658E-2</v>
      </c>
    </row>
    <row r="72" spans="2:10" ht="20.100000000000001" customHeight="1" thickBot="1" x14ac:dyDescent="0.25">
      <c r="B72" s="4" t="s">
        <v>47</v>
      </c>
      <c r="C72" s="5">
        <v>4171</v>
      </c>
      <c r="D72" s="5">
        <v>4512</v>
      </c>
      <c r="E72" s="6">
        <f t="shared" si="6"/>
        <v>8.1754974826180771E-2</v>
      </c>
    </row>
    <row r="73" spans="2:10" ht="20.100000000000001" customHeight="1" thickBot="1" x14ac:dyDescent="0.25">
      <c r="B73" s="4" t="s">
        <v>48</v>
      </c>
      <c r="C73" s="5">
        <v>1229</v>
      </c>
      <c r="D73" s="5">
        <v>1165</v>
      </c>
      <c r="E73" s="6">
        <f t="shared" si="6"/>
        <v>-5.2074857607811227E-2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11</v>
      </c>
      <c r="D75" s="5">
        <v>16</v>
      </c>
      <c r="E75" s="6">
        <f t="shared" si="6"/>
        <v>0.45454545454545453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1299</v>
      </c>
      <c r="D88" s="5">
        <v>1368</v>
      </c>
      <c r="E88" s="6">
        <f>IF(C88&gt;0,(D88-C88)/C88,"-")</f>
        <v>5.3117782909930716E-2</v>
      </c>
    </row>
    <row r="89" spans="2:5" ht="29.25" thickBot="1" x14ac:dyDescent="0.25">
      <c r="B89" s="4" t="s">
        <v>52</v>
      </c>
      <c r="C89" s="5">
        <v>858</v>
      </c>
      <c r="D89" s="5">
        <v>874</v>
      </c>
      <c r="E89" s="6">
        <f t="shared" ref="E89:E91" si="7">IF(C89&gt;0,(D89-C89)/C89,"-")</f>
        <v>1.8648018648018648E-2</v>
      </c>
    </row>
    <row r="90" spans="2:5" ht="29.25" customHeight="1" thickBot="1" x14ac:dyDescent="0.25">
      <c r="B90" s="4" t="s">
        <v>53</v>
      </c>
      <c r="C90" s="5">
        <v>1177</v>
      </c>
      <c r="D90" s="5">
        <v>1478</v>
      </c>
      <c r="E90" s="6">
        <f t="shared" si="7"/>
        <v>0.25573491928632114</v>
      </c>
    </row>
    <row r="91" spans="2:5" ht="29.25" customHeight="1" thickBot="1" x14ac:dyDescent="0.25">
      <c r="B91" s="4" t="s">
        <v>54</v>
      </c>
      <c r="C91" s="6">
        <f>(C88+C89)/(C88+C89+C90)</f>
        <v>0.64697060587882427</v>
      </c>
      <c r="D91" s="6">
        <f>(D88+D89)/(D88+D89+D90)</f>
        <v>0.60268817204301073</v>
      </c>
      <c r="E91" s="6">
        <f t="shared" si="7"/>
        <v>-6.8445820309968625E-2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3356</v>
      </c>
      <c r="D98" s="5">
        <v>3754</v>
      </c>
      <c r="E98" s="6">
        <f>IF(C98&gt;0,(D98-C98)/C98,"-")</f>
        <v>0.11859356376638856</v>
      </c>
    </row>
    <row r="99" spans="2:5" ht="20.100000000000001" customHeight="1" thickBot="1" x14ac:dyDescent="0.25">
      <c r="B99" s="4" t="s">
        <v>41</v>
      </c>
      <c r="C99" s="5">
        <v>1483</v>
      </c>
      <c r="D99" s="5">
        <v>1530</v>
      </c>
      <c r="E99" s="6">
        <f t="shared" ref="E99:E103" si="8">IF(C99&gt;0,(D99-C99)/C99,"-")</f>
        <v>3.1692515171948751E-2</v>
      </c>
    </row>
    <row r="100" spans="2:5" ht="20.100000000000001" customHeight="1" thickBot="1" x14ac:dyDescent="0.25">
      <c r="B100" s="4" t="s">
        <v>42</v>
      </c>
      <c r="C100" s="5">
        <v>680</v>
      </c>
      <c r="D100" s="5">
        <v>718</v>
      </c>
      <c r="E100" s="6">
        <f t="shared" si="8"/>
        <v>5.5882352941176473E-2</v>
      </c>
    </row>
    <row r="101" spans="2:5" ht="20.100000000000001" customHeight="1" thickBot="1" x14ac:dyDescent="0.25">
      <c r="B101" s="4" t="s">
        <v>98</v>
      </c>
      <c r="C101" s="6">
        <f>(C99+C100)/C98</f>
        <v>0.64451728247914186</v>
      </c>
      <c r="D101" s="6">
        <f>(D99+D100)/D98</f>
        <v>0.59882791688865211</v>
      </c>
      <c r="E101" s="6">
        <f t="shared" si="8"/>
        <v>-7.0889279205586492E-2</v>
      </c>
    </row>
    <row r="102" spans="2:5" ht="20.100000000000001" customHeight="1" thickBot="1" x14ac:dyDescent="0.25">
      <c r="B102" s="4" t="s">
        <v>39</v>
      </c>
      <c r="C102" s="6">
        <v>0.63949978438982324</v>
      </c>
      <c r="D102" s="6">
        <v>0.59325319891430783</v>
      </c>
      <c r="E102" s="6">
        <f t="shared" si="8"/>
        <v>-7.2316811677491724E-2</v>
      </c>
    </row>
    <row r="103" spans="2:5" ht="20.100000000000001" customHeight="1" thickBot="1" x14ac:dyDescent="0.25">
      <c r="B103" s="4" t="s">
        <v>40</v>
      </c>
      <c r="C103" s="6">
        <v>0.65573770491803274</v>
      </c>
      <c r="D103" s="6">
        <v>0.61106382978723406</v>
      </c>
      <c r="E103" s="6">
        <f t="shared" si="8"/>
        <v>-6.8127659574467994E-2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3322</v>
      </c>
      <c r="D110" s="5">
        <v>3985</v>
      </c>
      <c r="E110" s="6">
        <f>IF(C110&gt;0,(D110-C110)/C110,"-")</f>
        <v>0.19957856712823599</v>
      </c>
    </row>
    <row r="111" spans="2:5" ht="15" thickBot="1" x14ac:dyDescent="0.25">
      <c r="B111" s="4" t="s">
        <v>56</v>
      </c>
      <c r="C111" s="5">
        <v>1898</v>
      </c>
      <c r="D111" s="5">
        <v>2255</v>
      </c>
      <c r="E111" s="6">
        <f t="shared" ref="E111:E112" si="9">IF(C111&gt;0,(D111-C111)/C111,"-")</f>
        <v>0.18809272918861961</v>
      </c>
    </row>
    <row r="112" spans="2:5" ht="15" thickBot="1" x14ac:dyDescent="0.25">
      <c r="B112" s="4" t="s">
        <v>57</v>
      </c>
      <c r="C112" s="5">
        <v>1424</v>
      </c>
      <c r="D112" s="5">
        <v>1730</v>
      </c>
      <c r="E112" s="6">
        <f t="shared" si="9"/>
        <v>0.2148876404494382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36</v>
      </c>
      <c r="D126" s="10">
        <v>5</v>
      </c>
      <c r="E126" s="10">
        <v>4</v>
      </c>
      <c r="F126" s="10">
        <v>45</v>
      </c>
      <c r="G126" s="10">
        <v>24</v>
      </c>
      <c r="H126" s="10">
        <v>5</v>
      </c>
      <c r="I126" s="10">
        <v>6</v>
      </c>
      <c r="J126" s="10">
        <v>35</v>
      </c>
      <c r="K126" s="6">
        <f>IF(C126=0,"-",(G126-C126)/C126)</f>
        <v>-0.33333333333333331</v>
      </c>
      <c r="L126" s="6">
        <f t="shared" ref="L126:N131" si="10">IF(D126=0,"-",(H126-D126)/D126)</f>
        <v>0</v>
      </c>
      <c r="M126" s="6">
        <f t="shared" si="10"/>
        <v>0.5</v>
      </c>
      <c r="N126" s="6">
        <f t="shared" si="10"/>
        <v>-0.22222222222222221</v>
      </c>
    </row>
    <row r="127" spans="2:14" ht="15" thickBot="1" x14ac:dyDescent="0.25">
      <c r="B127" s="4" t="s">
        <v>64</v>
      </c>
      <c r="C127" s="10">
        <v>8</v>
      </c>
      <c r="D127" s="10">
        <v>2</v>
      </c>
      <c r="E127" s="10">
        <v>0</v>
      </c>
      <c r="F127" s="10">
        <v>10</v>
      </c>
      <c r="G127" s="10">
        <v>12</v>
      </c>
      <c r="H127" s="10">
        <v>1</v>
      </c>
      <c r="I127" s="10">
        <v>0</v>
      </c>
      <c r="J127" s="10">
        <v>13</v>
      </c>
      <c r="K127" s="6">
        <f t="shared" ref="K127:K131" si="11">IF(C127=0,"-",(G127-C127)/C127)</f>
        <v>0.5</v>
      </c>
      <c r="L127" s="6">
        <f t="shared" si="10"/>
        <v>-0.5</v>
      </c>
      <c r="M127" s="6" t="str">
        <f t="shared" si="10"/>
        <v>-</v>
      </c>
      <c r="N127" s="6">
        <f t="shared" si="10"/>
        <v>0.3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si="11"/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67</v>
      </c>
      <c r="C130" s="10">
        <v>1</v>
      </c>
      <c r="D130" s="10">
        <v>0</v>
      </c>
      <c r="E130" s="10">
        <v>0</v>
      </c>
      <c r="F130" s="10">
        <v>1</v>
      </c>
      <c r="G130" s="10">
        <v>1</v>
      </c>
      <c r="H130" s="10">
        <v>0</v>
      </c>
      <c r="I130" s="10">
        <v>0</v>
      </c>
      <c r="J130" s="10">
        <v>1</v>
      </c>
      <c r="K130" s="6">
        <f t="shared" si="11"/>
        <v>0</v>
      </c>
      <c r="L130" s="6" t="str">
        <f t="shared" si="10"/>
        <v>-</v>
      </c>
      <c r="M130" s="6" t="str">
        <f t="shared" si="10"/>
        <v>-</v>
      </c>
      <c r="N130" s="6">
        <f t="shared" si="10"/>
        <v>0</v>
      </c>
    </row>
    <row r="131" spans="2:14" ht="15" thickBot="1" x14ac:dyDescent="0.25">
      <c r="B131" s="4" t="s">
        <v>68</v>
      </c>
      <c r="C131" s="10">
        <v>46</v>
      </c>
      <c r="D131" s="10">
        <v>7</v>
      </c>
      <c r="E131" s="10">
        <v>4</v>
      </c>
      <c r="F131" s="10">
        <v>57</v>
      </c>
      <c r="G131" s="10">
        <v>37</v>
      </c>
      <c r="H131" s="10">
        <v>6</v>
      </c>
      <c r="I131" s="10">
        <v>6</v>
      </c>
      <c r="J131" s="10">
        <v>49</v>
      </c>
      <c r="K131" s="6">
        <f t="shared" si="11"/>
        <v>-0.19565217391304349</v>
      </c>
      <c r="L131" s="6">
        <f t="shared" si="10"/>
        <v>-0.14285714285714285</v>
      </c>
      <c r="M131" s="6">
        <f t="shared" si="10"/>
        <v>0.5</v>
      </c>
      <c r="N131" s="6">
        <f t="shared" si="10"/>
        <v>-0.14035087719298245</v>
      </c>
    </row>
    <row r="132" spans="2:14" ht="15" thickBot="1" x14ac:dyDescent="0.25">
      <c r="B132" s="4" t="s">
        <v>36</v>
      </c>
      <c r="C132" s="6">
        <f>IF(C126=0,"-",C126/(C126+C127))</f>
        <v>0.81818181818181823</v>
      </c>
      <c r="D132" s="6">
        <f>IF(D126=0,"-",D126/(D126+D127))</f>
        <v>0.7142857142857143</v>
      </c>
      <c r="E132" s="6">
        <f t="shared" ref="E132:J132" si="12">IF(E126=0,"-",E126/(E126+E127))</f>
        <v>1</v>
      </c>
      <c r="F132" s="6">
        <f t="shared" si="12"/>
        <v>0.81818181818181823</v>
      </c>
      <c r="G132" s="6">
        <f t="shared" si="12"/>
        <v>0.66666666666666663</v>
      </c>
      <c r="H132" s="6">
        <f t="shared" si="12"/>
        <v>0.83333333333333337</v>
      </c>
      <c r="I132" s="6">
        <f t="shared" si="12"/>
        <v>1</v>
      </c>
      <c r="J132" s="6">
        <f t="shared" si="12"/>
        <v>0.72916666666666663</v>
      </c>
      <c r="K132" s="6">
        <f>IF(OR(C132="-",G132="-"),"-",(G132-C132)/C132)</f>
        <v>-0.18518518518518529</v>
      </c>
      <c r="L132" s="6">
        <f t="shared" ref="L132:N133" si="13">IF(OR(D132="-",H132="-"),"-",(H132-D132)/D132)</f>
        <v>0.16666666666666669</v>
      </c>
      <c r="M132" s="6">
        <f t="shared" si="13"/>
        <v>0</v>
      </c>
      <c r="N132" s="6">
        <f t="shared" si="13"/>
        <v>-0.10879629629629639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37</v>
      </c>
      <c r="D141" s="10">
        <v>0</v>
      </c>
      <c r="E141" s="10">
        <v>3</v>
      </c>
      <c r="F141" s="10">
        <v>40</v>
      </c>
      <c r="G141" s="10">
        <v>30</v>
      </c>
      <c r="H141" s="10">
        <v>0</v>
      </c>
      <c r="I141" s="10">
        <v>3</v>
      </c>
      <c r="J141" s="10">
        <v>33</v>
      </c>
      <c r="K141" s="6">
        <f>IF(C141=0,"-",(G141-C141)/C141)</f>
        <v>-0.1891891891891892</v>
      </c>
      <c r="L141" s="6" t="str">
        <f t="shared" ref="L141:N145" si="15">IF(D141=0,"-",(H141-D141)/D141)</f>
        <v>-</v>
      </c>
      <c r="M141" s="6">
        <f t="shared" si="15"/>
        <v>0</v>
      </c>
      <c r="N141" s="6">
        <f t="shared" si="15"/>
        <v>-0.17499999999999999</v>
      </c>
    </row>
    <row r="142" spans="2:14" ht="15" thickBot="1" x14ac:dyDescent="0.25">
      <c r="B142" s="4" t="s">
        <v>72</v>
      </c>
      <c r="C142" s="10">
        <v>97</v>
      </c>
      <c r="D142" s="10">
        <v>0</v>
      </c>
      <c r="E142" s="10">
        <v>38</v>
      </c>
      <c r="F142" s="10">
        <v>135</v>
      </c>
      <c r="G142" s="10">
        <v>101</v>
      </c>
      <c r="H142" s="10">
        <v>0</v>
      </c>
      <c r="I142" s="10">
        <v>34</v>
      </c>
      <c r="J142" s="10">
        <v>135</v>
      </c>
      <c r="K142" s="6">
        <f t="shared" ref="K142:K145" si="16">IF(C142=0,"-",(G142-C142)/C142)</f>
        <v>4.1237113402061855E-2</v>
      </c>
      <c r="L142" s="6" t="str">
        <f t="shared" si="15"/>
        <v>-</v>
      </c>
      <c r="M142" s="6">
        <f t="shared" si="15"/>
        <v>-0.10526315789473684</v>
      </c>
      <c r="N142" s="6">
        <f t="shared" si="15"/>
        <v>0</v>
      </c>
    </row>
    <row r="143" spans="2:14" ht="15" thickBot="1" x14ac:dyDescent="0.25">
      <c r="B143" s="4" t="s">
        <v>73</v>
      </c>
      <c r="C143" s="10">
        <v>660</v>
      </c>
      <c r="D143" s="10">
        <v>3</v>
      </c>
      <c r="E143" s="10">
        <v>80</v>
      </c>
      <c r="F143" s="10">
        <v>743</v>
      </c>
      <c r="G143" s="10">
        <v>775</v>
      </c>
      <c r="H143" s="10">
        <v>0</v>
      </c>
      <c r="I143" s="10">
        <v>82</v>
      </c>
      <c r="J143" s="10">
        <v>857</v>
      </c>
      <c r="K143" s="6">
        <f t="shared" si="16"/>
        <v>0.17424242424242425</v>
      </c>
      <c r="L143" s="6">
        <f t="shared" si="15"/>
        <v>-1</v>
      </c>
      <c r="M143" s="6">
        <f t="shared" si="15"/>
        <v>2.5000000000000001E-2</v>
      </c>
      <c r="N143" s="6">
        <f t="shared" si="15"/>
        <v>0.15343203230148048</v>
      </c>
    </row>
    <row r="144" spans="2:14" ht="15" thickBot="1" x14ac:dyDescent="0.25">
      <c r="B144" s="4" t="s">
        <v>74</v>
      </c>
      <c r="C144" s="10">
        <v>115</v>
      </c>
      <c r="D144" s="10">
        <v>0</v>
      </c>
      <c r="E144" s="10">
        <v>36</v>
      </c>
      <c r="F144" s="10">
        <v>151</v>
      </c>
      <c r="G144" s="10">
        <v>137</v>
      </c>
      <c r="H144" s="10">
        <v>0</v>
      </c>
      <c r="I144" s="10">
        <v>25</v>
      </c>
      <c r="J144" s="10">
        <v>162</v>
      </c>
      <c r="K144" s="6">
        <f t="shared" si="16"/>
        <v>0.19130434782608696</v>
      </c>
      <c r="L144" s="6" t="str">
        <f t="shared" si="15"/>
        <v>-</v>
      </c>
      <c r="M144" s="6">
        <f t="shared" si="15"/>
        <v>-0.30555555555555558</v>
      </c>
      <c r="N144" s="6">
        <f t="shared" si="15"/>
        <v>7.2847682119205295E-2</v>
      </c>
    </row>
    <row r="145" spans="2:14" ht="15" thickBot="1" x14ac:dyDescent="0.25">
      <c r="B145" s="4" t="s">
        <v>75</v>
      </c>
      <c r="C145" s="10">
        <v>1</v>
      </c>
      <c r="D145" s="10">
        <v>3</v>
      </c>
      <c r="E145" s="10">
        <v>0</v>
      </c>
      <c r="F145" s="10">
        <v>4</v>
      </c>
      <c r="G145" s="10">
        <v>7</v>
      </c>
      <c r="H145" s="10">
        <v>0</v>
      </c>
      <c r="I145" s="10">
        <v>0</v>
      </c>
      <c r="J145" s="10">
        <v>7</v>
      </c>
      <c r="K145" s="6">
        <f t="shared" si="16"/>
        <v>6</v>
      </c>
      <c r="L145" s="6">
        <f t="shared" si="15"/>
        <v>-1</v>
      </c>
      <c r="M145" s="6" t="str">
        <f t="shared" si="15"/>
        <v>-</v>
      </c>
      <c r="N145" s="6">
        <f t="shared" si="15"/>
        <v>0.75</v>
      </c>
    </row>
    <row r="146" spans="2:14" ht="15" thickBot="1" x14ac:dyDescent="0.25">
      <c r="B146" s="7" t="s">
        <v>68</v>
      </c>
      <c r="C146" s="10">
        <v>910</v>
      </c>
      <c r="D146" s="10">
        <v>6</v>
      </c>
      <c r="E146" s="10">
        <v>157</v>
      </c>
      <c r="F146" s="10">
        <v>1073</v>
      </c>
      <c r="G146" s="10">
        <v>1050</v>
      </c>
      <c r="H146" s="10">
        <v>0</v>
      </c>
      <c r="I146" s="10">
        <v>144</v>
      </c>
      <c r="J146" s="10">
        <v>1194</v>
      </c>
      <c r="K146" s="6">
        <f t="shared" ref="K146" si="17">IF(C146=0,"-",(G146-C146)/C146)</f>
        <v>0.15384615384615385</v>
      </c>
      <c r="L146" s="6">
        <f t="shared" ref="L146" si="18">IF(D146=0,"-",(H146-D146)/D146)</f>
        <v>-1</v>
      </c>
      <c r="M146" s="6">
        <f t="shared" ref="M146" si="19">IF(E146=0,"-",(I146-E146)/E146)</f>
        <v>-8.2802547770700632E-2</v>
      </c>
      <c r="N146" s="6">
        <f t="shared" ref="N146" si="20">IF(F146=0,"-",(J146-F146)/F146)</f>
        <v>0.11276794035414725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5.308464849354376E-2</v>
      </c>
      <c r="D147" s="6" t="str">
        <f t="shared" si="21"/>
        <v>-</v>
      </c>
      <c r="E147" s="6">
        <f t="shared" si="21"/>
        <v>3.614457831325301E-2</v>
      </c>
      <c r="F147" s="6">
        <f t="shared" si="21"/>
        <v>5.108556832694764E-2</v>
      </c>
      <c r="G147" s="6">
        <f t="shared" si="21"/>
        <v>3.7267080745341616E-2</v>
      </c>
      <c r="H147" s="6" t="str">
        <f t="shared" si="21"/>
        <v>-</v>
      </c>
      <c r="I147" s="6">
        <f t="shared" si="21"/>
        <v>3.5294117647058823E-2</v>
      </c>
      <c r="J147" s="6">
        <f t="shared" si="21"/>
        <v>3.707865168539326E-2</v>
      </c>
      <c r="K147" s="6">
        <f>IF(OR(C147="-",G147="-"),"-",(G147-C147)/C147)</f>
        <v>-0.29796877622964579</v>
      </c>
      <c r="L147" s="6" t="str">
        <f t="shared" ref="L147:N148" si="22">IF(OR(D147="-",H147="-"),"-",(H147-D147)/D147)</f>
        <v>-</v>
      </c>
      <c r="M147" s="6">
        <f t="shared" si="22"/>
        <v>-2.3529411764705854E-2</v>
      </c>
      <c r="N147" s="6">
        <f t="shared" si="22"/>
        <v>-0.274185393258427</v>
      </c>
    </row>
    <row r="148" spans="2:14" ht="29.25" thickBot="1" x14ac:dyDescent="0.25">
      <c r="B148" s="7" t="s">
        <v>77</v>
      </c>
      <c r="C148" s="6">
        <f t="shared" si="21"/>
        <v>0.45754716981132076</v>
      </c>
      <c r="D148" s="6" t="str">
        <f t="shared" si="21"/>
        <v>-</v>
      </c>
      <c r="E148" s="6">
        <f t="shared" si="21"/>
        <v>0.51351351351351349</v>
      </c>
      <c r="F148" s="6">
        <f t="shared" si="21"/>
        <v>0.47202797202797203</v>
      </c>
      <c r="G148" s="6">
        <f t="shared" si="21"/>
        <v>0.42436974789915966</v>
      </c>
      <c r="H148" s="6" t="str">
        <f t="shared" si="21"/>
        <v>-</v>
      </c>
      <c r="I148" s="6">
        <f t="shared" si="21"/>
        <v>0.57627118644067798</v>
      </c>
      <c r="J148" s="6">
        <f t="shared" si="21"/>
        <v>0.45454545454545453</v>
      </c>
      <c r="K148" s="6">
        <f>IF(OR(C148="-",G148="-"),"-",(G148-C148)/C148)</f>
        <v>-7.251147881833149E-2</v>
      </c>
      <c r="L148" s="6" t="str">
        <f t="shared" si="22"/>
        <v>-</v>
      </c>
      <c r="M148" s="6">
        <f t="shared" si="22"/>
        <v>0.12221231043710983</v>
      </c>
      <c r="N148" s="6">
        <f t="shared" si="22"/>
        <v>-3.7037037037037077E-2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774</v>
      </c>
      <c r="D155" s="19">
        <v>911</v>
      </c>
      <c r="E155" s="18">
        <f>IF(C155=0,"-",(D155-C155)/C155)</f>
        <v>0.17700258397932817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129</v>
      </c>
      <c r="D156" s="19">
        <v>126</v>
      </c>
      <c r="E156" s="18">
        <f t="shared" ref="E156:E157" si="23">IF(C156=0,"-",(D156-C156)/C156)</f>
        <v>-2.3255813953488372E-2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7</v>
      </c>
      <c r="D157" s="19">
        <v>12</v>
      </c>
      <c r="E157" s="18">
        <f t="shared" si="23"/>
        <v>0.7142857142857143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0.85054945054945053</v>
      </c>
      <c r="D158" s="18">
        <f>IF(D155=0,"-",D155/(D155+D156+D157))</f>
        <v>0.86844613918017155</v>
      </c>
      <c r="E158" s="18">
        <f>IF(OR(C158="-",D158="-"),"-",(D158-C158)/C158)</f>
        <v>2.1041326426299915E-2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55</v>
      </c>
      <c r="D164" s="5">
        <v>48</v>
      </c>
      <c r="E164" s="6">
        <f>IF(C164=0,"-",(D164-C164)/C164)</f>
        <v>-0.12727272727272726</v>
      </c>
    </row>
    <row r="165" spans="2:14" ht="20.100000000000001" customHeight="1" thickBot="1" x14ac:dyDescent="0.25">
      <c r="B165" s="4" t="s">
        <v>41</v>
      </c>
      <c r="C165" s="5">
        <v>33</v>
      </c>
      <c r="D165" s="5">
        <v>24</v>
      </c>
      <c r="E165" s="6">
        <f t="shared" ref="E165:E166" si="24">IF(C165=0,"-",(D165-C165)/C165)</f>
        <v>-0.27272727272727271</v>
      </c>
    </row>
    <row r="166" spans="2:14" ht="20.100000000000001" customHeight="1" thickBot="1" x14ac:dyDescent="0.25">
      <c r="B166" s="4" t="s">
        <v>42</v>
      </c>
      <c r="C166" s="5">
        <v>12</v>
      </c>
      <c r="D166" s="5">
        <v>11</v>
      </c>
      <c r="E166" s="6">
        <f t="shared" si="24"/>
        <v>-8.3333333333333329E-2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0.81818181818181823</v>
      </c>
      <c r="D167" s="6">
        <f>IF(D164=0,"-",(D165+D166)/D164)</f>
        <v>0.72916666666666663</v>
      </c>
      <c r="E167" s="6">
        <f t="shared" ref="E167:E169" si="25">IF(OR(C167="-",D167="-"),"-",(D167-C167)/C167)</f>
        <v>-0.10879629629629639</v>
      </c>
    </row>
    <row r="168" spans="2:14" ht="20.100000000000001" customHeight="1" thickBot="1" x14ac:dyDescent="0.25">
      <c r="B168" s="4" t="s">
        <v>39</v>
      </c>
      <c r="C168" s="6">
        <v>0.86842105263157898</v>
      </c>
      <c r="D168" s="6">
        <v>0.75</v>
      </c>
      <c r="E168" s="6">
        <f t="shared" si="25"/>
        <v>-0.13636363636363641</v>
      </c>
    </row>
    <row r="169" spans="2:14" ht="20.100000000000001" customHeight="1" thickBot="1" x14ac:dyDescent="0.25">
      <c r="B169" s="4" t="s">
        <v>40</v>
      </c>
      <c r="C169" s="6">
        <v>0.70588235294117652</v>
      </c>
      <c r="D169" s="6">
        <v>0.6875</v>
      </c>
      <c r="E169" s="6">
        <f t="shared" si="25"/>
        <v>-2.604166666666673E-2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76</v>
      </c>
      <c r="D176" s="5">
        <v>59</v>
      </c>
      <c r="E176" s="6">
        <f>IF(C176=0,"-",(D176-C176)/C176)</f>
        <v>-0.22368421052631579</v>
      </c>
      <c r="H176" s="13"/>
    </row>
    <row r="177" spans="2:10" ht="15" thickBot="1" x14ac:dyDescent="0.25">
      <c r="B177" s="4" t="s">
        <v>43</v>
      </c>
      <c r="C177" s="5">
        <v>66</v>
      </c>
      <c r="D177" s="5">
        <v>46</v>
      </c>
      <c r="E177" s="6">
        <f t="shared" ref="E177:E183" si="26">IF(C177=0,"-",(D177-C177)/C177)</f>
        <v>-0.30303030303030304</v>
      </c>
      <c r="H177" s="13"/>
    </row>
    <row r="178" spans="2:10" ht="15" thickBot="1" x14ac:dyDescent="0.25">
      <c r="B178" s="4" t="s">
        <v>47</v>
      </c>
      <c r="C178" s="5">
        <v>8</v>
      </c>
      <c r="D178" s="5">
        <v>7</v>
      </c>
      <c r="E178" s="6">
        <f t="shared" si="26"/>
        <v>-0.125</v>
      </c>
      <c r="H178" s="13"/>
    </row>
    <row r="179" spans="2:10" ht="15" thickBot="1" x14ac:dyDescent="0.25">
      <c r="B179" s="4" t="s">
        <v>78</v>
      </c>
      <c r="C179" s="5">
        <v>2</v>
      </c>
      <c r="D179" s="5">
        <v>6</v>
      </c>
      <c r="E179" s="6">
        <f t="shared" si="26"/>
        <v>2</v>
      </c>
      <c r="H179" s="13"/>
    </row>
    <row r="180" spans="2:10" ht="15" thickBot="1" x14ac:dyDescent="0.25">
      <c r="B180" s="15" t="s">
        <v>79</v>
      </c>
      <c r="C180" s="5">
        <v>1159</v>
      </c>
      <c r="D180" s="5">
        <v>1209</v>
      </c>
      <c r="E180" s="6">
        <f t="shared" si="26"/>
        <v>4.3140638481449528E-2</v>
      </c>
      <c r="H180" s="13"/>
    </row>
    <row r="181" spans="2:10" ht="15" thickBot="1" x14ac:dyDescent="0.25">
      <c r="B181" s="4" t="s">
        <v>47</v>
      </c>
      <c r="C181" s="5">
        <v>999</v>
      </c>
      <c r="D181" s="5">
        <v>1097</v>
      </c>
      <c r="E181" s="6">
        <f t="shared" si="26"/>
        <v>9.8098098098098094E-2</v>
      </c>
      <c r="H181" s="13"/>
    </row>
    <row r="182" spans="2:10" ht="15" thickBot="1" x14ac:dyDescent="0.25">
      <c r="B182" s="4" t="s">
        <v>70</v>
      </c>
      <c r="C182" s="5">
        <v>6</v>
      </c>
      <c r="D182" s="5">
        <v>0</v>
      </c>
      <c r="E182" s="6">
        <f t="shared" si="26"/>
        <v>-1</v>
      </c>
      <c r="H182" s="13"/>
    </row>
    <row r="183" spans="2:10" ht="15" thickBot="1" x14ac:dyDescent="0.25">
      <c r="B183" s="4" t="s">
        <v>80</v>
      </c>
      <c r="C183" s="5">
        <v>154</v>
      </c>
      <c r="D183" s="5">
        <v>112</v>
      </c>
      <c r="E183" s="6">
        <f t="shared" si="26"/>
        <v>-0.27272727272727271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28</v>
      </c>
      <c r="D195" s="5">
        <v>37</v>
      </c>
      <c r="E195" s="6">
        <f t="shared" ref="E195:E198" si="27">IF(C195=0,"-",(D195-C195)/C195)</f>
        <v>0.32142857142857145</v>
      </c>
    </row>
    <row r="196" spans="2:5" ht="15" thickBot="1" x14ac:dyDescent="0.25">
      <c r="B196" s="4" t="s">
        <v>83</v>
      </c>
      <c r="C196" s="5">
        <v>1</v>
      </c>
      <c r="D196" s="5">
        <v>0</v>
      </c>
      <c r="E196" s="6">
        <f t="shared" si="27"/>
        <v>-1</v>
      </c>
    </row>
    <row r="197" spans="2:5" ht="15" thickBot="1" x14ac:dyDescent="0.25">
      <c r="B197" s="4" t="s">
        <v>84</v>
      </c>
      <c r="C197" s="5">
        <v>29</v>
      </c>
      <c r="D197" s="5">
        <v>37</v>
      </c>
      <c r="E197" s="6">
        <f t="shared" si="27"/>
        <v>0.27586206896551724</v>
      </c>
    </row>
    <row r="198" spans="2:5" ht="15" thickBot="1" x14ac:dyDescent="0.25">
      <c r="B198" s="4" t="s">
        <v>85</v>
      </c>
      <c r="C198" s="5">
        <v>21</v>
      </c>
      <c r="D198" s="5">
        <v>31</v>
      </c>
      <c r="E198" s="6">
        <f t="shared" si="27"/>
        <v>0.47619047619047616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28</v>
      </c>
      <c r="D206" s="5">
        <v>37</v>
      </c>
      <c r="E206" s="6">
        <f t="shared" si="28"/>
        <v>0.32142857142857145</v>
      </c>
    </row>
    <row r="207" spans="2:5" ht="20.100000000000001" customHeight="1" thickBot="1" x14ac:dyDescent="0.25">
      <c r="B207" s="17" t="s">
        <v>86</v>
      </c>
      <c r="C207" s="5">
        <v>26</v>
      </c>
      <c r="D207" s="5">
        <v>34</v>
      </c>
      <c r="E207" s="6">
        <f t="shared" si="28"/>
        <v>0.30769230769230771</v>
      </c>
    </row>
    <row r="208" spans="2:5" ht="20.100000000000001" customHeight="1" thickBot="1" x14ac:dyDescent="0.25">
      <c r="B208" s="17" t="s">
        <v>87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0</v>
      </c>
      <c r="E210" s="6">
        <f>IF(C210=0,"-",(D210-C210)/C210)</f>
        <v>-1</v>
      </c>
    </row>
    <row r="211" spans="2:5" ht="15" thickBot="1" x14ac:dyDescent="0.25">
      <c r="B211" s="17" t="s">
        <v>86</v>
      </c>
      <c r="C211" s="5">
        <v>1</v>
      </c>
      <c r="D211" s="5">
        <v>0</v>
      </c>
      <c r="E211" s="6">
        <f t="shared" ref="E211:E212" si="29">IF(C211=0,"-",(D211-C211)/C211)</f>
        <v>-1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57</v>
      </c>
      <c r="D219" s="5">
        <v>66</v>
      </c>
      <c r="E219" s="6">
        <f t="shared" ref="E219:E221" si="30">IF(C219=0,"-",(D219-C219)/C219)</f>
        <v>0.15789473684210525</v>
      </c>
    </row>
    <row r="220" spans="2:5" ht="15" thickBot="1" x14ac:dyDescent="0.25">
      <c r="B220" s="16" t="s">
        <v>92</v>
      </c>
      <c r="C220" s="5">
        <v>50</v>
      </c>
      <c r="D220" s="5">
        <v>52</v>
      </c>
      <c r="E220" s="6">
        <f t="shared" si="30"/>
        <v>0.04</v>
      </c>
    </row>
    <row r="221" spans="2:5" ht="15" thickBot="1" x14ac:dyDescent="0.25">
      <c r="B221" s="16" t="s">
        <v>93</v>
      </c>
      <c r="C221" s="5">
        <v>37</v>
      </c>
      <c r="D221" s="5">
        <v>51</v>
      </c>
      <c r="E221" s="6">
        <f t="shared" si="30"/>
        <v>0.3783783783783784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2470</v>
      </c>
      <c r="D14" s="5">
        <v>2513</v>
      </c>
      <c r="E14" s="6">
        <f>IF(C14&gt;0,(D14-C14)/C14,"-")</f>
        <v>1.7408906882591092E-2</v>
      </c>
    </row>
    <row r="15" spans="1:5" ht="20.100000000000001" customHeight="1" thickBot="1" x14ac:dyDescent="0.25">
      <c r="B15" s="4" t="s">
        <v>17</v>
      </c>
      <c r="C15" s="5">
        <v>2298</v>
      </c>
      <c r="D15" s="5">
        <v>2475</v>
      </c>
      <c r="E15" s="6">
        <f t="shared" ref="E15:E23" si="0">IF(C15&gt;0,(D15-C15)/C15,"-")</f>
        <v>7.7023498694516968E-2</v>
      </c>
    </row>
    <row r="16" spans="1:5" ht="20.100000000000001" customHeight="1" thickBot="1" x14ac:dyDescent="0.25">
      <c r="B16" s="4" t="s">
        <v>18</v>
      </c>
      <c r="C16" s="5">
        <v>2069</v>
      </c>
      <c r="D16" s="5">
        <v>2217</v>
      </c>
      <c r="E16" s="6">
        <f t="shared" si="0"/>
        <v>7.153214113098115E-2</v>
      </c>
    </row>
    <row r="17" spans="2:5" ht="20.100000000000001" customHeight="1" thickBot="1" x14ac:dyDescent="0.25">
      <c r="B17" s="4" t="s">
        <v>19</v>
      </c>
      <c r="C17" s="5">
        <v>229</v>
      </c>
      <c r="D17" s="5">
        <v>258</v>
      </c>
      <c r="E17" s="6">
        <f t="shared" si="0"/>
        <v>0.12663755458515283</v>
      </c>
    </row>
    <row r="18" spans="2:5" ht="20.100000000000001" customHeight="1" thickBot="1" x14ac:dyDescent="0.25">
      <c r="B18" s="4" t="s">
        <v>20</v>
      </c>
      <c r="C18" s="6">
        <f>C17/C15</f>
        <v>9.965187119234116E-2</v>
      </c>
      <c r="D18" s="6">
        <f>D17/D15</f>
        <v>0.10424242424242425</v>
      </c>
      <c r="E18" s="6">
        <f t="shared" si="0"/>
        <v>4.6065899166335966E-2</v>
      </c>
    </row>
    <row r="19" spans="2:5" ht="30" customHeight="1" thickBot="1" x14ac:dyDescent="0.25">
      <c r="B19" s="4" t="s">
        <v>23</v>
      </c>
      <c r="C19" s="5">
        <v>131</v>
      </c>
      <c r="D19" s="5">
        <v>127</v>
      </c>
      <c r="E19" s="6">
        <f t="shared" si="0"/>
        <v>-3.0534351145038167E-2</v>
      </c>
    </row>
    <row r="20" spans="2:5" ht="20.100000000000001" customHeight="1" thickBot="1" x14ac:dyDescent="0.25">
      <c r="B20" s="4" t="s">
        <v>24</v>
      </c>
      <c r="C20" s="5">
        <v>102</v>
      </c>
      <c r="D20" s="5">
        <v>97</v>
      </c>
      <c r="E20" s="6">
        <f t="shared" si="0"/>
        <v>-4.9019607843137254E-2</v>
      </c>
    </row>
    <row r="21" spans="2:5" ht="20.100000000000001" customHeight="1" thickBot="1" x14ac:dyDescent="0.25">
      <c r="B21" s="4" t="s">
        <v>25</v>
      </c>
      <c r="C21" s="5">
        <v>29</v>
      </c>
      <c r="D21" s="5">
        <v>30</v>
      </c>
      <c r="E21" s="6">
        <f t="shared" si="0"/>
        <v>3.4482758620689655E-2</v>
      </c>
    </row>
    <row r="22" spans="2:5" ht="20.100000000000001" customHeight="1" thickBot="1" x14ac:dyDescent="0.25">
      <c r="B22" s="4" t="s">
        <v>21</v>
      </c>
      <c r="C22" s="6">
        <f>C21/C19</f>
        <v>0.22137404580152673</v>
      </c>
      <c r="D22" s="6">
        <f t="shared" ref="D22" si="1">D21/D19</f>
        <v>0.23622047244094488</v>
      </c>
      <c r="E22" s="6">
        <f t="shared" si="0"/>
        <v>6.70648927504751E-2</v>
      </c>
    </row>
    <row r="23" spans="2:5" ht="20.100000000000001" customHeight="1" thickBot="1" x14ac:dyDescent="0.25">
      <c r="B23" s="7" t="s">
        <v>26</v>
      </c>
      <c r="C23" s="6">
        <v>0.42429210794522976</v>
      </c>
      <c r="D23" s="6">
        <v>0.45900484041468076</v>
      </c>
      <c r="E23" s="6">
        <f t="shared" si="0"/>
        <v>8.1813288108417828E-2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834</v>
      </c>
      <c r="D32" s="5">
        <v>848</v>
      </c>
      <c r="E32" s="6">
        <f>IF(C32&gt;0,(D32-C32)/C32,"-")</f>
        <v>1.6786570743405275E-2</v>
      </c>
    </row>
    <row r="33" spans="2:5" ht="20.100000000000001" customHeight="1" thickBot="1" x14ac:dyDescent="0.25">
      <c r="B33" s="4" t="s">
        <v>29</v>
      </c>
      <c r="C33" s="5">
        <v>16</v>
      </c>
      <c r="D33" s="5">
        <v>0</v>
      </c>
      <c r="E33" s="6">
        <f t="shared" ref="E33:E35" si="2">IF(C33&gt;0,(D33-C33)/C33,"-")</f>
        <v>-1</v>
      </c>
    </row>
    <row r="34" spans="2:5" ht="20.100000000000001" customHeight="1" thickBot="1" x14ac:dyDescent="0.25">
      <c r="B34" s="4" t="s">
        <v>28</v>
      </c>
      <c r="C34" s="5">
        <v>660</v>
      </c>
      <c r="D34" s="5">
        <v>644</v>
      </c>
      <c r="E34" s="6">
        <f t="shared" si="2"/>
        <v>-2.4242424242424242E-2</v>
      </c>
    </row>
    <row r="35" spans="2:5" ht="20.100000000000001" customHeight="1" thickBot="1" x14ac:dyDescent="0.25">
      <c r="B35" s="4" t="s">
        <v>30</v>
      </c>
      <c r="C35" s="5">
        <v>158</v>
      </c>
      <c r="D35" s="5">
        <v>204</v>
      </c>
      <c r="E35" s="6">
        <f t="shared" si="2"/>
        <v>0.29113924050632911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388</v>
      </c>
      <c r="D42" s="5">
        <v>464</v>
      </c>
      <c r="E42" s="6">
        <f>IF(C42&gt;0,(D42-C42)/C42,"-")</f>
        <v>0.19587628865979381</v>
      </c>
    </row>
    <row r="43" spans="2:5" ht="20.100000000000001" customHeight="1" thickBot="1" x14ac:dyDescent="0.25">
      <c r="B43" s="4" t="s">
        <v>34</v>
      </c>
      <c r="C43" s="5">
        <v>35</v>
      </c>
      <c r="D43" s="5">
        <v>26</v>
      </c>
      <c r="E43" s="6">
        <f t="shared" ref="E43:E49" si="3">IF(C43&gt;0,(D43-C43)/C43,"-")</f>
        <v>-0.25714285714285712</v>
      </c>
    </row>
    <row r="44" spans="2:5" ht="20.100000000000001" customHeight="1" thickBot="1" x14ac:dyDescent="0.25">
      <c r="B44" s="4" t="s">
        <v>31</v>
      </c>
      <c r="C44" s="5">
        <v>79</v>
      </c>
      <c r="D44" s="5">
        <v>90</v>
      </c>
      <c r="E44" s="6">
        <f t="shared" si="3"/>
        <v>0.13924050632911392</v>
      </c>
    </row>
    <row r="45" spans="2:5" ht="20.100000000000001" customHeight="1" thickBot="1" x14ac:dyDescent="0.25">
      <c r="B45" s="4" t="s">
        <v>32</v>
      </c>
      <c r="C45" s="5">
        <v>720</v>
      </c>
      <c r="D45" s="5">
        <v>854</v>
      </c>
      <c r="E45" s="6">
        <f t="shared" si="3"/>
        <v>0.18611111111111112</v>
      </c>
    </row>
    <row r="46" spans="2:5" ht="20.100000000000001" customHeight="1" thickBot="1" x14ac:dyDescent="0.25">
      <c r="B46" s="4" t="s">
        <v>35</v>
      </c>
      <c r="C46" s="5">
        <v>423</v>
      </c>
      <c r="D46" s="5">
        <v>498</v>
      </c>
      <c r="E46" s="6">
        <f t="shared" si="3"/>
        <v>0.1773049645390071</v>
      </c>
    </row>
    <row r="47" spans="2:5" ht="20.100000000000001" customHeight="1" thickBot="1" x14ac:dyDescent="0.25">
      <c r="B47" s="4" t="s">
        <v>67</v>
      </c>
      <c r="C47" s="5">
        <v>230</v>
      </c>
      <c r="D47" s="5">
        <v>332</v>
      </c>
      <c r="E47" s="6">
        <f t="shared" si="3"/>
        <v>0.44347826086956521</v>
      </c>
    </row>
    <row r="48" spans="2:5" ht="20.100000000000001" customHeight="1" collapsed="1" thickBot="1" x14ac:dyDescent="0.25">
      <c r="B48" s="4" t="s">
        <v>36</v>
      </c>
      <c r="C48" s="6">
        <f>C42/(C42+C43)</f>
        <v>0.91725768321513002</v>
      </c>
      <c r="D48" s="6">
        <f>D42/(D42+D43)</f>
        <v>0.94693877551020411</v>
      </c>
      <c r="E48" s="6">
        <f t="shared" si="3"/>
        <v>3.2358510414475107E-2</v>
      </c>
    </row>
    <row r="49" spans="2:5" ht="20.100000000000001" customHeight="1" thickBot="1" x14ac:dyDescent="0.25">
      <c r="B49" s="4" t="s">
        <v>37</v>
      </c>
      <c r="C49" s="6">
        <f>C45/(C44+C45)</f>
        <v>0.90112640801001254</v>
      </c>
      <c r="D49" s="6">
        <f t="shared" ref="D49" si="4">D45/(D44+D45)</f>
        <v>0.90466101694915257</v>
      </c>
      <c r="E49" s="6">
        <f t="shared" si="3"/>
        <v>3.9224340866290145E-3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429</v>
      </c>
      <c r="D56" s="5">
        <v>492</v>
      </c>
      <c r="E56" s="6">
        <f>IF(C56&gt;0,(D56-C56)/C56,"-")</f>
        <v>0.14685314685314685</v>
      </c>
    </row>
    <row r="57" spans="2:5" ht="20.100000000000001" customHeight="1" thickBot="1" x14ac:dyDescent="0.25">
      <c r="B57" s="4" t="s">
        <v>41</v>
      </c>
      <c r="C57" s="5">
        <v>369</v>
      </c>
      <c r="D57" s="5">
        <v>418</v>
      </c>
      <c r="E57" s="6">
        <f t="shared" ref="E57:E61" si="5">IF(C57&gt;0,(D57-C57)/C57,"-")</f>
        <v>0.13279132791327913</v>
      </c>
    </row>
    <row r="58" spans="2:5" ht="20.100000000000001" customHeight="1" thickBot="1" x14ac:dyDescent="0.25">
      <c r="B58" s="4" t="s">
        <v>42</v>
      </c>
      <c r="C58" s="5">
        <v>24</v>
      </c>
      <c r="D58" s="5">
        <v>48</v>
      </c>
      <c r="E58" s="6">
        <f t="shared" si="5"/>
        <v>1</v>
      </c>
    </row>
    <row r="59" spans="2:5" ht="20.100000000000001" customHeight="1" collapsed="1" thickBot="1" x14ac:dyDescent="0.25">
      <c r="B59" s="4" t="s">
        <v>98</v>
      </c>
      <c r="C59" s="6">
        <f>(C57+C58)/C56</f>
        <v>0.91608391608391604</v>
      </c>
      <c r="D59" s="6">
        <f>(D57+D58)/D56</f>
        <v>0.94715447154471544</v>
      </c>
      <c r="E59" s="6">
        <f t="shared" si="5"/>
        <v>3.3916713212933693E-2</v>
      </c>
    </row>
    <row r="60" spans="2:5" ht="20.100000000000001" customHeight="1" thickBot="1" x14ac:dyDescent="0.25">
      <c r="B60" s="4" t="s">
        <v>39</v>
      </c>
      <c r="C60" s="6">
        <v>0.91111111111111109</v>
      </c>
      <c r="D60" s="6">
        <v>0.94356659142212185</v>
      </c>
      <c r="E60" s="6">
        <f t="shared" si="5"/>
        <v>3.5621868634036193E-2</v>
      </c>
    </row>
    <row r="61" spans="2:5" ht="20.100000000000001" customHeight="1" thickBot="1" x14ac:dyDescent="0.25">
      <c r="B61" s="4" t="s">
        <v>40</v>
      </c>
      <c r="C61" s="6">
        <v>1</v>
      </c>
      <c r="D61" s="6">
        <v>0.97959183673469385</v>
      </c>
      <c r="E61" s="6">
        <f t="shared" si="5"/>
        <v>-2.0408163265306145E-2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2772</v>
      </c>
      <c r="D68" s="5">
        <v>2831</v>
      </c>
      <c r="E68" s="6">
        <f>IF(C68&gt;0,(D68-C68)/C68,"-")</f>
        <v>2.1284271284271284E-2</v>
      </c>
    </row>
    <row r="69" spans="2:10" ht="20.100000000000001" customHeight="1" thickBot="1" x14ac:dyDescent="0.25">
      <c r="B69" s="4" t="s">
        <v>45</v>
      </c>
      <c r="C69" s="5">
        <v>650</v>
      </c>
      <c r="D69" s="5">
        <v>727</v>
      </c>
      <c r="E69" s="6">
        <f t="shared" ref="E69:E75" si="6">IF(C69&gt;0,(D69-C69)/C69,"-")</f>
        <v>0.11846153846153847</v>
      </c>
    </row>
    <row r="70" spans="2:10" ht="20.100000000000001" customHeight="1" thickBot="1" x14ac:dyDescent="0.25">
      <c r="B70" s="4" t="s">
        <v>43</v>
      </c>
      <c r="C70" s="5">
        <v>3</v>
      </c>
      <c r="D70" s="5">
        <v>5</v>
      </c>
      <c r="E70" s="6">
        <f t="shared" si="6"/>
        <v>0.66666666666666663</v>
      </c>
    </row>
    <row r="71" spans="2:10" ht="20.100000000000001" customHeight="1" thickBot="1" x14ac:dyDescent="0.25">
      <c r="B71" s="4" t="s">
        <v>46</v>
      </c>
      <c r="C71" s="5">
        <v>1519</v>
      </c>
      <c r="D71" s="5">
        <v>1437</v>
      </c>
      <c r="E71" s="6">
        <f t="shared" si="6"/>
        <v>-5.3982883475971036E-2</v>
      </c>
    </row>
    <row r="72" spans="2:10" ht="20.100000000000001" customHeight="1" thickBot="1" x14ac:dyDescent="0.25">
      <c r="B72" s="4" t="s">
        <v>47</v>
      </c>
      <c r="C72" s="5">
        <v>465</v>
      </c>
      <c r="D72" s="5">
        <v>535</v>
      </c>
      <c r="E72" s="6">
        <f t="shared" si="6"/>
        <v>0.15053763440860216</v>
      </c>
    </row>
    <row r="73" spans="2:10" ht="20.100000000000001" customHeight="1" thickBot="1" x14ac:dyDescent="0.25">
      <c r="B73" s="4" t="s">
        <v>48</v>
      </c>
      <c r="C73" s="5">
        <v>135</v>
      </c>
      <c r="D73" s="5">
        <v>126</v>
      </c>
      <c r="E73" s="6">
        <f t="shared" si="6"/>
        <v>-6.6666666666666666E-2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0</v>
      </c>
      <c r="D75" s="5">
        <v>1</v>
      </c>
      <c r="E75" s="6" t="str">
        <f t="shared" si="6"/>
        <v>-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230</v>
      </c>
      <c r="D88" s="5">
        <v>272</v>
      </c>
      <c r="E88" s="6">
        <f>IF(C88&gt;0,(D88-C88)/C88,"-")</f>
        <v>0.18260869565217391</v>
      </c>
    </row>
    <row r="89" spans="2:5" ht="29.25" thickBot="1" x14ac:dyDescent="0.25">
      <c r="B89" s="4" t="s">
        <v>52</v>
      </c>
      <c r="C89" s="5">
        <v>76</v>
      </c>
      <c r="D89" s="5">
        <v>80</v>
      </c>
      <c r="E89" s="6">
        <f t="shared" ref="E89:E91" si="7">IF(C89&gt;0,(D89-C89)/C89,"-")</f>
        <v>5.2631578947368418E-2</v>
      </c>
    </row>
    <row r="90" spans="2:5" ht="29.25" customHeight="1" thickBot="1" x14ac:dyDescent="0.25">
      <c r="B90" s="4" t="s">
        <v>53</v>
      </c>
      <c r="C90" s="5">
        <v>93</v>
      </c>
      <c r="D90" s="5">
        <v>74</v>
      </c>
      <c r="E90" s="6">
        <f t="shared" si="7"/>
        <v>-0.20430107526881722</v>
      </c>
    </row>
    <row r="91" spans="2:5" ht="29.25" customHeight="1" thickBot="1" x14ac:dyDescent="0.25">
      <c r="B91" s="4" t="s">
        <v>54</v>
      </c>
      <c r="C91" s="6">
        <f>(C88+C89)/(C88+C89+C90)</f>
        <v>0.76691729323308266</v>
      </c>
      <c r="D91" s="6">
        <f>(D88+D89)/(D88+D89+D90)</f>
        <v>0.82629107981220662</v>
      </c>
      <c r="E91" s="6">
        <f t="shared" si="7"/>
        <v>7.7418760931602812E-2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407</v>
      </c>
      <c r="D98" s="5">
        <v>431</v>
      </c>
      <c r="E98" s="6">
        <f>IF(C98&gt;0,(D98-C98)/C98,"-")</f>
        <v>5.896805896805897E-2</v>
      </c>
    </row>
    <row r="99" spans="2:5" ht="20.100000000000001" customHeight="1" thickBot="1" x14ac:dyDescent="0.25">
      <c r="B99" s="4" t="s">
        <v>41</v>
      </c>
      <c r="C99" s="5">
        <v>286</v>
      </c>
      <c r="D99" s="5">
        <v>327</v>
      </c>
      <c r="E99" s="6">
        <f t="shared" ref="E99:E103" si="8">IF(C99&gt;0,(D99-C99)/C99,"-")</f>
        <v>0.14335664335664336</v>
      </c>
    </row>
    <row r="100" spans="2:5" ht="20.100000000000001" customHeight="1" thickBot="1" x14ac:dyDescent="0.25">
      <c r="B100" s="4" t="s">
        <v>42</v>
      </c>
      <c r="C100" s="5">
        <v>26</v>
      </c>
      <c r="D100" s="5">
        <v>27</v>
      </c>
      <c r="E100" s="6">
        <f t="shared" si="8"/>
        <v>3.8461538461538464E-2</v>
      </c>
    </row>
    <row r="101" spans="2:5" ht="20.100000000000001" customHeight="1" thickBot="1" x14ac:dyDescent="0.25">
      <c r="B101" s="4" t="s">
        <v>98</v>
      </c>
      <c r="C101" s="6">
        <f>(C99+C100)/C98</f>
        <v>0.7665847665847666</v>
      </c>
      <c r="D101" s="6">
        <f>(D99+D100)/D98</f>
        <v>0.82134570765661252</v>
      </c>
      <c r="E101" s="6">
        <f t="shared" si="8"/>
        <v>7.1434945564875937E-2</v>
      </c>
    </row>
    <row r="102" spans="2:5" ht="20.100000000000001" customHeight="1" thickBot="1" x14ac:dyDescent="0.25">
      <c r="B102" s="4" t="s">
        <v>39</v>
      </c>
      <c r="C102" s="6">
        <v>0.78142076502732238</v>
      </c>
      <c r="D102" s="6">
        <v>0.82367758186397988</v>
      </c>
      <c r="E102" s="6">
        <f t="shared" si="8"/>
        <v>5.407690546229596E-2</v>
      </c>
    </row>
    <row r="103" spans="2:5" ht="20.100000000000001" customHeight="1" thickBot="1" x14ac:dyDescent="0.25">
      <c r="B103" s="4" t="s">
        <v>40</v>
      </c>
      <c r="C103" s="6">
        <v>0.63414634146341464</v>
      </c>
      <c r="D103" s="6">
        <v>0.79411764705882348</v>
      </c>
      <c r="E103" s="6">
        <f t="shared" si="8"/>
        <v>0.25226244343891396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534</v>
      </c>
      <c r="D110" s="5">
        <v>456</v>
      </c>
      <c r="E110" s="6">
        <f>IF(C110&gt;0,(D110-C110)/C110,"-")</f>
        <v>-0.14606741573033707</v>
      </c>
    </row>
    <row r="111" spans="2:5" ht="15" thickBot="1" x14ac:dyDescent="0.25">
      <c r="B111" s="4" t="s">
        <v>56</v>
      </c>
      <c r="C111" s="5">
        <v>482</v>
      </c>
      <c r="D111" s="5">
        <v>417</v>
      </c>
      <c r="E111" s="6">
        <f t="shared" ref="E111:E112" si="9">IF(C111&gt;0,(D111-C111)/C111,"-")</f>
        <v>-0.13485477178423236</v>
      </c>
    </row>
    <row r="112" spans="2:5" ht="15" thickBot="1" x14ac:dyDescent="0.25">
      <c r="B112" s="4" t="s">
        <v>57</v>
      </c>
      <c r="C112" s="5">
        <v>52</v>
      </c>
      <c r="D112" s="5">
        <v>39</v>
      </c>
      <c r="E112" s="6">
        <f t="shared" si="9"/>
        <v>-0.25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0</v>
      </c>
      <c r="D126" s="10">
        <v>0</v>
      </c>
      <c r="E126" s="10">
        <v>1</v>
      </c>
      <c r="F126" s="10">
        <v>1</v>
      </c>
      <c r="G126" s="10">
        <v>2</v>
      </c>
      <c r="H126" s="10">
        <v>0</v>
      </c>
      <c r="I126" s="10">
        <v>0</v>
      </c>
      <c r="J126" s="10">
        <v>2</v>
      </c>
      <c r="K126" s="6" t="str">
        <f>IF(C126=0,"-",(G126-C126)/C126)</f>
        <v>-</v>
      </c>
      <c r="L126" s="6" t="str">
        <f t="shared" ref="L126:N131" si="10">IF(D126=0,"-",(H126-D126)/D126)</f>
        <v>-</v>
      </c>
      <c r="M126" s="6">
        <f t="shared" si="10"/>
        <v>-1</v>
      </c>
      <c r="N126" s="6">
        <f t="shared" si="10"/>
        <v>1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0</v>
      </c>
      <c r="I127" s="10">
        <v>0</v>
      </c>
      <c r="J127" s="10">
        <v>1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1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0</v>
      </c>
      <c r="D131" s="10">
        <v>0</v>
      </c>
      <c r="E131" s="10">
        <v>1</v>
      </c>
      <c r="F131" s="10">
        <v>1</v>
      </c>
      <c r="G131" s="10">
        <v>3</v>
      </c>
      <c r="H131" s="10">
        <v>0</v>
      </c>
      <c r="I131" s="10">
        <v>1</v>
      </c>
      <c r="J131" s="10">
        <v>4</v>
      </c>
      <c r="K131" s="6" t="str">
        <f t="shared" si="11"/>
        <v>-</v>
      </c>
      <c r="L131" s="6" t="str">
        <f t="shared" si="10"/>
        <v>-</v>
      </c>
      <c r="M131" s="6">
        <f t="shared" si="10"/>
        <v>0</v>
      </c>
      <c r="N131" s="6">
        <f t="shared" si="10"/>
        <v>3</v>
      </c>
    </row>
    <row r="132" spans="2:14" ht="15" thickBot="1" x14ac:dyDescent="0.25">
      <c r="B132" s="4" t="s">
        <v>36</v>
      </c>
      <c r="C132" s="6" t="str">
        <f>IF(C126=0,"-",C126/(C126+C127))</f>
        <v>-</v>
      </c>
      <c r="D132" s="6" t="str">
        <f>IF(D126=0,"-",D126/(D126+D127))</f>
        <v>-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0.66666666666666663</v>
      </c>
      <c r="H132" s="6" t="str">
        <f t="shared" si="12"/>
        <v>-</v>
      </c>
      <c r="I132" s="6" t="str">
        <f t="shared" si="12"/>
        <v>-</v>
      </c>
      <c r="J132" s="6">
        <f t="shared" si="12"/>
        <v>0.66666666666666663</v>
      </c>
      <c r="K132" s="6" t="str">
        <f>IF(OR(C132="-",G132="-"),"-",(G132-C132)/C132)</f>
        <v>-</v>
      </c>
      <c r="L132" s="6" t="str">
        <f t="shared" ref="L132:N133" si="13">IF(OR(D132="-",H132="-"),"-",(H132-D132)/D132)</f>
        <v>-</v>
      </c>
      <c r="M132" s="6" t="str">
        <f t="shared" si="13"/>
        <v>-</v>
      </c>
      <c r="N132" s="6">
        <f t="shared" si="13"/>
        <v>-0.33333333333333337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3</v>
      </c>
      <c r="D141" s="10">
        <v>0</v>
      </c>
      <c r="E141" s="10">
        <v>0</v>
      </c>
      <c r="F141" s="10">
        <v>3</v>
      </c>
      <c r="G141" s="10">
        <v>8</v>
      </c>
      <c r="H141" s="10">
        <v>0</v>
      </c>
      <c r="I141" s="10">
        <v>1</v>
      </c>
      <c r="J141" s="10">
        <v>9</v>
      </c>
      <c r="K141" s="6">
        <f>IF(C141=0,"-",(G141-C141)/C141)</f>
        <v>1.6666666666666667</v>
      </c>
      <c r="L141" s="6" t="str">
        <f t="shared" ref="L141:N145" si="15">IF(D141=0,"-",(H141-D141)/D141)</f>
        <v>-</v>
      </c>
      <c r="M141" s="6" t="str">
        <f t="shared" si="15"/>
        <v>-</v>
      </c>
      <c r="N141" s="6">
        <f t="shared" si="15"/>
        <v>2</v>
      </c>
    </row>
    <row r="142" spans="2:14" ht="15" thickBot="1" x14ac:dyDescent="0.25">
      <c r="B142" s="4" t="s">
        <v>72</v>
      </c>
      <c r="C142" s="10">
        <v>3</v>
      </c>
      <c r="D142" s="10">
        <v>0</v>
      </c>
      <c r="E142" s="10">
        <v>0</v>
      </c>
      <c r="F142" s="10">
        <v>3</v>
      </c>
      <c r="G142" s="10">
        <v>1</v>
      </c>
      <c r="H142" s="10">
        <v>0</v>
      </c>
      <c r="I142" s="10">
        <v>1</v>
      </c>
      <c r="J142" s="10">
        <v>2</v>
      </c>
      <c r="K142" s="6">
        <f t="shared" ref="K142:K145" si="16">IF(C142=0,"-",(G142-C142)/C142)</f>
        <v>-0.66666666666666663</v>
      </c>
      <c r="L142" s="6" t="str">
        <f t="shared" si="15"/>
        <v>-</v>
      </c>
      <c r="M142" s="6" t="str">
        <f t="shared" si="15"/>
        <v>-</v>
      </c>
      <c r="N142" s="6">
        <f t="shared" si="15"/>
        <v>-0.33333333333333331</v>
      </c>
    </row>
    <row r="143" spans="2:14" ht="15" thickBot="1" x14ac:dyDescent="0.25">
      <c r="B143" s="4" t="s">
        <v>73</v>
      </c>
      <c r="C143" s="10">
        <v>52</v>
      </c>
      <c r="D143" s="10">
        <v>0</v>
      </c>
      <c r="E143" s="10">
        <v>3</v>
      </c>
      <c r="F143" s="10">
        <v>55</v>
      </c>
      <c r="G143" s="10">
        <v>66</v>
      </c>
      <c r="H143" s="10">
        <v>0</v>
      </c>
      <c r="I143" s="10">
        <v>6</v>
      </c>
      <c r="J143" s="10">
        <v>72</v>
      </c>
      <c r="K143" s="6">
        <f t="shared" si="16"/>
        <v>0.26923076923076922</v>
      </c>
      <c r="L143" s="6" t="str">
        <f t="shared" si="15"/>
        <v>-</v>
      </c>
      <c r="M143" s="6">
        <f t="shared" si="15"/>
        <v>1</v>
      </c>
      <c r="N143" s="6">
        <f t="shared" si="15"/>
        <v>0.30909090909090908</v>
      </c>
    </row>
    <row r="144" spans="2:14" ht="15" thickBot="1" x14ac:dyDescent="0.25">
      <c r="B144" s="4" t="s">
        <v>74</v>
      </c>
      <c r="C144" s="10">
        <v>8</v>
      </c>
      <c r="D144" s="10">
        <v>0</v>
      </c>
      <c r="E144" s="10">
        <v>0</v>
      </c>
      <c r="F144" s="10">
        <v>8</v>
      </c>
      <c r="G144" s="10">
        <v>5</v>
      </c>
      <c r="H144" s="10">
        <v>0</v>
      </c>
      <c r="I144" s="10">
        <v>0</v>
      </c>
      <c r="J144" s="10">
        <v>5</v>
      </c>
      <c r="K144" s="6">
        <f t="shared" si="16"/>
        <v>-0.375</v>
      </c>
      <c r="L144" s="6" t="str">
        <f t="shared" si="15"/>
        <v>-</v>
      </c>
      <c r="M144" s="6" t="str">
        <f t="shared" si="15"/>
        <v>-</v>
      </c>
      <c r="N144" s="6">
        <f t="shared" si="15"/>
        <v>-0.375</v>
      </c>
    </row>
    <row r="145" spans="2:14" ht="15" thickBot="1" x14ac:dyDescent="0.25">
      <c r="B145" s="4" t="s">
        <v>75</v>
      </c>
      <c r="C145" s="10">
        <v>1</v>
      </c>
      <c r="D145" s="10">
        <v>0</v>
      </c>
      <c r="E145" s="10">
        <v>0</v>
      </c>
      <c r="F145" s="10">
        <v>1</v>
      </c>
      <c r="G145" s="10">
        <v>1</v>
      </c>
      <c r="H145" s="10">
        <v>0</v>
      </c>
      <c r="I145" s="10">
        <v>0</v>
      </c>
      <c r="J145" s="10">
        <v>1</v>
      </c>
      <c r="K145" s="6">
        <f t="shared" si="16"/>
        <v>0</v>
      </c>
      <c r="L145" s="6" t="str">
        <f t="shared" si="15"/>
        <v>-</v>
      </c>
      <c r="M145" s="6" t="str">
        <f t="shared" si="15"/>
        <v>-</v>
      </c>
      <c r="N145" s="6">
        <f t="shared" si="15"/>
        <v>0</v>
      </c>
    </row>
    <row r="146" spans="2:14" ht="15" thickBot="1" x14ac:dyDescent="0.25">
      <c r="B146" s="7" t="s">
        <v>68</v>
      </c>
      <c r="C146" s="10">
        <v>67</v>
      </c>
      <c r="D146" s="10">
        <v>0</v>
      </c>
      <c r="E146" s="10">
        <v>3</v>
      </c>
      <c r="F146" s="10">
        <v>70</v>
      </c>
      <c r="G146" s="10">
        <v>81</v>
      </c>
      <c r="H146" s="10">
        <v>0</v>
      </c>
      <c r="I146" s="10">
        <v>8</v>
      </c>
      <c r="J146" s="10">
        <v>89</v>
      </c>
      <c r="K146" s="6">
        <f t="shared" ref="K146" si="17">IF(C146=0,"-",(G146-C146)/C146)</f>
        <v>0.20895522388059701</v>
      </c>
      <c r="L146" s="6" t="str">
        <f t="shared" ref="L146" si="18">IF(D146=0,"-",(H146-D146)/D146)</f>
        <v>-</v>
      </c>
      <c r="M146" s="6">
        <f t="shared" ref="M146" si="19">IF(E146=0,"-",(I146-E146)/E146)</f>
        <v>1.6666666666666667</v>
      </c>
      <c r="N146" s="6">
        <f t="shared" ref="N146" si="20">IF(F146=0,"-",(J146-F146)/F146)</f>
        <v>0.27142857142857141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5.4545454545454543E-2</v>
      </c>
      <c r="D147" s="6" t="str">
        <f t="shared" si="21"/>
        <v>-</v>
      </c>
      <c r="E147" s="6" t="str">
        <f t="shared" si="21"/>
        <v>-</v>
      </c>
      <c r="F147" s="6">
        <f t="shared" si="21"/>
        <v>5.1724137931034482E-2</v>
      </c>
      <c r="G147" s="6">
        <f t="shared" si="21"/>
        <v>0.10810810810810811</v>
      </c>
      <c r="H147" s="6" t="str">
        <f t="shared" si="21"/>
        <v>-</v>
      </c>
      <c r="I147" s="6">
        <f t="shared" si="21"/>
        <v>0.14285714285714285</v>
      </c>
      <c r="J147" s="6">
        <f t="shared" si="21"/>
        <v>0.1111111111111111</v>
      </c>
      <c r="K147" s="6">
        <f>IF(OR(C147="-",G147="-"),"-",(G147-C147)/C147)</f>
        <v>0.98198198198198217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>
        <f t="shared" si="22"/>
        <v>1.1481481481481481</v>
      </c>
    </row>
    <row r="148" spans="2:14" ht="29.25" thickBot="1" x14ac:dyDescent="0.25">
      <c r="B148" s="7" t="s">
        <v>77</v>
      </c>
      <c r="C148" s="6">
        <f t="shared" si="21"/>
        <v>0.27272727272727271</v>
      </c>
      <c r="D148" s="6" t="str">
        <f t="shared" si="21"/>
        <v>-</v>
      </c>
      <c r="E148" s="6" t="str">
        <f t="shared" si="21"/>
        <v>-</v>
      </c>
      <c r="F148" s="6">
        <f t="shared" si="21"/>
        <v>0.27272727272727271</v>
      </c>
      <c r="G148" s="6">
        <f t="shared" si="21"/>
        <v>0.16666666666666666</v>
      </c>
      <c r="H148" s="6" t="str">
        <f t="shared" si="21"/>
        <v>-</v>
      </c>
      <c r="I148" s="6">
        <f t="shared" si="21"/>
        <v>1</v>
      </c>
      <c r="J148" s="6">
        <f t="shared" si="21"/>
        <v>0.2857142857142857</v>
      </c>
      <c r="K148" s="6">
        <f>IF(OR(C148="-",G148="-"),"-",(G148-C148)/C148)</f>
        <v>-0.3888888888888889</v>
      </c>
      <c r="L148" s="6" t="str">
        <f t="shared" si="22"/>
        <v>-</v>
      </c>
      <c r="M148" s="6" t="str">
        <f t="shared" si="22"/>
        <v>-</v>
      </c>
      <c r="N148" s="6">
        <f t="shared" si="22"/>
        <v>4.7619047619047637E-2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60</v>
      </c>
      <c r="D155" s="19">
        <v>71</v>
      </c>
      <c r="E155" s="18">
        <f>IF(C155=0,"-",(D155-C155)/C155)</f>
        <v>0.18333333333333332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6</v>
      </c>
      <c r="D156" s="19">
        <v>9</v>
      </c>
      <c r="E156" s="18">
        <f t="shared" ref="E156:E157" si="23">IF(C156=0,"-",(D156-C156)/C156)</f>
        <v>0.5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1</v>
      </c>
      <c r="D157" s="19">
        <v>0</v>
      </c>
      <c r="E157" s="18">
        <f t="shared" si="23"/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0.89552238805970152</v>
      </c>
      <c r="D158" s="18">
        <f>IF(D155=0,"-",D155/(D155+D156+D157))</f>
        <v>0.88749999999999996</v>
      </c>
      <c r="E158" s="18">
        <f>IF(OR(C158="-",D158="-"),"-",(D158-C158)/C158)</f>
        <v>-8.958333333333417E-3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1</v>
      </c>
      <c r="D164" s="5">
        <v>3</v>
      </c>
      <c r="E164" s="6">
        <f>IF(C164=0,"-",(D164-C164)/C164)</f>
        <v>2</v>
      </c>
    </row>
    <row r="165" spans="2:14" ht="20.100000000000001" customHeight="1" thickBot="1" x14ac:dyDescent="0.25">
      <c r="B165" s="4" t="s">
        <v>41</v>
      </c>
      <c r="C165" s="5">
        <v>0</v>
      </c>
      <c r="D165" s="5">
        <v>2</v>
      </c>
      <c r="E165" s="6" t="str">
        <f t="shared" ref="E165:E166" si="24">IF(C165=0,"-",(D165-C165)/C165)</f>
        <v>-</v>
      </c>
    </row>
    <row r="166" spans="2:14" ht="20.100000000000001" customHeight="1" thickBot="1" x14ac:dyDescent="0.25">
      <c r="B166" s="4" t="s">
        <v>42</v>
      </c>
      <c r="C166" s="5">
        <v>1</v>
      </c>
      <c r="D166" s="5">
        <v>0</v>
      </c>
      <c r="E166" s="6">
        <f t="shared" si="24"/>
        <v>-1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0.66666666666666663</v>
      </c>
      <c r="E167" s="6">
        <f t="shared" ref="E167:E169" si="25">IF(OR(C167="-",D167="-"),"-",(D167-C167)/C167)</f>
        <v>-0.33333333333333337</v>
      </c>
    </row>
    <row r="168" spans="2:14" ht="20.100000000000001" customHeight="1" thickBot="1" x14ac:dyDescent="0.25">
      <c r="B168" s="4" t="s">
        <v>39</v>
      </c>
      <c r="C168" s="6" t="s">
        <v>100</v>
      </c>
      <c r="D168" s="6">
        <v>1</v>
      </c>
      <c r="E168" s="6" t="str">
        <f t="shared" si="25"/>
        <v>-</v>
      </c>
    </row>
    <row r="169" spans="2:14" ht="20.100000000000001" customHeight="1" thickBot="1" x14ac:dyDescent="0.25">
      <c r="B169" s="4" t="s">
        <v>40</v>
      </c>
      <c r="C169" s="6">
        <v>1</v>
      </c>
      <c r="D169" s="6" t="s">
        <v>100</v>
      </c>
      <c r="E169" s="6" t="str">
        <f t="shared" si="25"/>
        <v>-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3</v>
      </c>
      <c r="D176" s="5">
        <v>3</v>
      </c>
      <c r="E176" s="6">
        <f>IF(C176=0,"-",(D176-C176)/C176)</f>
        <v>0</v>
      </c>
      <c r="H176" s="13"/>
    </row>
    <row r="177" spans="2:10" ht="15" thickBot="1" x14ac:dyDescent="0.25">
      <c r="B177" s="4" t="s">
        <v>43</v>
      </c>
      <c r="C177" s="5">
        <v>2</v>
      </c>
      <c r="D177" s="5">
        <v>3</v>
      </c>
      <c r="E177" s="6">
        <f t="shared" ref="E177:E183" si="26">IF(C177=0,"-",(D177-C177)/C177)</f>
        <v>0.5</v>
      </c>
      <c r="H177" s="13"/>
    </row>
    <row r="178" spans="2:10" ht="15" thickBot="1" x14ac:dyDescent="0.25">
      <c r="B178" s="4" t="s">
        <v>47</v>
      </c>
      <c r="C178" s="5">
        <v>0</v>
      </c>
      <c r="D178" s="5">
        <v>0</v>
      </c>
      <c r="E178" s="6" t="str">
        <f t="shared" si="26"/>
        <v>-</v>
      </c>
      <c r="H178" s="13"/>
    </row>
    <row r="179" spans="2:10" ht="15" thickBot="1" x14ac:dyDescent="0.25">
      <c r="B179" s="4" t="s">
        <v>78</v>
      </c>
      <c r="C179" s="5">
        <v>1</v>
      </c>
      <c r="D179" s="5">
        <v>0</v>
      </c>
      <c r="E179" s="6">
        <f t="shared" si="26"/>
        <v>-1</v>
      </c>
      <c r="H179" s="13"/>
    </row>
    <row r="180" spans="2:10" ht="15" thickBot="1" x14ac:dyDescent="0.25">
      <c r="B180" s="15" t="s">
        <v>79</v>
      </c>
      <c r="C180" s="5">
        <v>70</v>
      </c>
      <c r="D180" s="5">
        <v>90</v>
      </c>
      <c r="E180" s="6">
        <f t="shared" si="26"/>
        <v>0.2857142857142857</v>
      </c>
      <c r="H180" s="13"/>
    </row>
    <row r="181" spans="2:10" ht="15" thickBot="1" x14ac:dyDescent="0.25">
      <c r="B181" s="4" t="s">
        <v>47</v>
      </c>
      <c r="C181" s="5">
        <v>67</v>
      </c>
      <c r="D181" s="5">
        <v>82</v>
      </c>
      <c r="E181" s="6">
        <f t="shared" si="26"/>
        <v>0.22388059701492538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3</v>
      </c>
      <c r="D183" s="5">
        <v>8</v>
      </c>
      <c r="E183" s="6">
        <f t="shared" si="26"/>
        <v>1.6666666666666667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5</v>
      </c>
      <c r="D195" s="5">
        <v>6</v>
      </c>
      <c r="E195" s="6">
        <f t="shared" ref="E195:E198" si="27">IF(C195=0,"-",(D195-C195)/C195)</f>
        <v>0.2</v>
      </c>
    </row>
    <row r="196" spans="2:5" ht="15" thickBot="1" x14ac:dyDescent="0.25">
      <c r="B196" s="4" t="s">
        <v>83</v>
      </c>
      <c r="C196" s="5">
        <v>1</v>
      </c>
      <c r="D196" s="5">
        <v>1</v>
      </c>
      <c r="E196" s="6">
        <f t="shared" si="27"/>
        <v>0</v>
      </c>
    </row>
    <row r="197" spans="2:5" ht="15" thickBot="1" x14ac:dyDescent="0.25">
      <c r="B197" s="4" t="s">
        <v>84</v>
      </c>
      <c r="C197" s="5">
        <v>6</v>
      </c>
      <c r="D197" s="5">
        <v>7</v>
      </c>
      <c r="E197" s="6">
        <f t="shared" si="27"/>
        <v>0.16666666666666666</v>
      </c>
    </row>
    <row r="198" spans="2:5" ht="15" thickBot="1" x14ac:dyDescent="0.25">
      <c r="B198" s="4" t="s">
        <v>85</v>
      </c>
      <c r="C198" s="5">
        <v>4</v>
      </c>
      <c r="D198" s="5">
        <v>4</v>
      </c>
      <c r="E198" s="6">
        <f t="shared" si="27"/>
        <v>0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5</v>
      </c>
      <c r="D206" s="5">
        <v>6</v>
      </c>
      <c r="E206" s="6">
        <f t="shared" si="28"/>
        <v>0.2</v>
      </c>
    </row>
    <row r="207" spans="2:5" ht="20.100000000000001" customHeight="1" thickBot="1" x14ac:dyDescent="0.25">
      <c r="B207" s="17" t="s">
        <v>86</v>
      </c>
      <c r="C207" s="5">
        <v>4</v>
      </c>
      <c r="D207" s="5">
        <v>6</v>
      </c>
      <c r="E207" s="6">
        <f t="shared" si="28"/>
        <v>0.5</v>
      </c>
    </row>
    <row r="208" spans="2:5" ht="20.100000000000001" customHeight="1" thickBot="1" x14ac:dyDescent="0.25">
      <c r="B208" s="17" t="s">
        <v>87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1</v>
      </c>
      <c r="E210" s="6">
        <f>IF(C210=0,"-",(D210-C210)/C210)</f>
        <v>0</v>
      </c>
    </row>
    <row r="211" spans="2:5" ht="15" thickBot="1" x14ac:dyDescent="0.25">
      <c r="B211" s="17" t="s">
        <v>86</v>
      </c>
      <c r="C211" s="5">
        <v>1</v>
      </c>
      <c r="D211" s="5">
        <v>1</v>
      </c>
      <c r="E211" s="6">
        <f t="shared" ref="E211:E212" si="29">IF(C211=0,"-",(D211-C211)/C211)</f>
        <v>0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7</v>
      </c>
      <c r="D219" s="5">
        <v>8</v>
      </c>
      <c r="E219" s="6">
        <f t="shared" ref="E219:E221" si="30">IF(C219=0,"-",(D219-C219)/C219)</f>
        <v>0.14285714285714285</v>
      </c>
    </row>
    <row r="220" spans="2:5" ht="15" thickBot="1" x14ac:dyDescent="0.25">
      <c r="B220" s="16" t="s">
        <v>92</v>
      </c>
      <c r="C220" s="5">
        <v>8</v>
      </c>
      <c r="D220" s="5">
        <v>9</v>
      </c>
      <c r="E220" s="6">
        <f t="shared" si="30"/>
        <v>0.125</v>
      </c>
    </row>
    <row r="221" spans="2:5" ht="15" thickBot="1" x14ac:dyDescent="0.25">
      <c r="B221" s="16" t="s">
        <v>93</v>
      </c>
      <c r="C221" s="5">
        <v>5</v>
      </c>
      <c r="D221" s="5">
        <v>4</v>
      </c>
      <c r="E221" s="6">
        <f t="shared" si="30"/>
        <v>-0.2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6537</v>
      </c>
      <c r="D14" s="5">
        <v>6551</v>
      </c>
      <c r="E14" s="6">
        <f>IF(C14&gt;0,(D14-C14)/C14,"-")</f>
        <v>2.1416551935138444E-3</v>
      </c>
    </row>
    <row r="15" spans="1:5" ht="20.100000000000001" customHeight="1" thickBot="1" x14ac:dyDescent="0.25">
      <c r="B15" s="4" t="s">
        <v>17</v>
      </c>
      <c r="C15" s="5">
        <v>6183</v>
      </c>
      <c r="D15" s="5">
        <v>5997</v>
      </c>
      <c r="E15" s="6">
        <f t="shared" ref="E15:E23" si="0">IF(C15&gt;0,(D15-C15)/C15,"-")</f>
        <v>-3.0082484230955848E-2</v>
      </c>
    </row>
    <row r="16" spans="1:5" ht="20.100000000000001" customHeight="1" thickBot="1" x14ac:dyDescent="0.25">
      <c r="B16" s="4" t="s">
        <v>18</v>
      </c>
      <c r="C16" s="5">
        <v>5110</v>
      </c>
      <c r="D16" s="5">
        <v>4952</v>
      </c>
      <c r="E16" s="6">
        <f t="shared" si="0"/>
        <v>-3.0919765166340509E-2</v>
      </c>
    </row>
    <row r="17" spans="2:5" ht="20.100000000000001" customHeight="1" thickBot="1" x14ac:dyDescent="0.25">
      <c r="B17" s="4" t="s">
        <v>19</v>
      </c>
      <c r="C17" s="5">
        <v>1073</v>
      </c>
      <c r="D17" s="5">
        <v>1045</v>
      </c>
      <c r="E17" s="6">
        <f t="shared" si="0"/>
        <v>-2.6095060577819199E-2</v>
      </c>
    </row>
    <row r="18" spans="2:5" ht="20.100000000000001" customHeight="1" thickBot="1" x14ac:dyDescent="0.25">
      <c r="B18" s="4" t="s">
        <v>20</v>
      </c>
      <c r="C18" s="6">
        <f>C17/C15</f>
        <v>0.17354035257965389</v>
      </c>
      <c r="D18" s="6">
        <f>D17/D15</f>
        <v>0.17425379356344839</v>
      </c>
      <c r="E18" s="6">
        <f t="shared" si="0"/>
        <v>4.1110956223684931E-3</v>
      </c>
    </row>
    <row r="19" spans="2:5" ht="30" customHeight="1" thickBot="1" x14ac:dyDescent="0.25">
      <c r="B19" s="4" t="s">
        <v>23</v>
      </c>
      <c r="C19" s="5">
        <v>378</v>
      </c>
      <c r="D19" s="5">
        <v>366</v>
      </c>
      <c r="E19" s="6">
        <f t="shared" si="0"/>
        <v>-3.1746031746031744E-2</v>
      </c>
    </row>
    <row r="20" spans="2:5" ht="20.100000000000001" customHeight="1" thickBot="1" x14ac:dyDescent="0.25">
      <c r="B20" s="4" t="s">
        <v>24</v>
      </c>
      <c r="C20" s="5">
        <v>306</v>
      </c>
      <c r="D20" s="5">
        <v>274</v>
      </c>
      <c r="E20" s="6">
        <f t="shared" si="0"/>
        <v>-0.10457516339869281</v>
      </c>
    </row>
    <row r="21" spans="2:5" ht="20.100000000000001" customHeight="1" thickBot="1" x14ac:dyDescent="0.25">
      <c r="B21" s="4" t="s">
        <v>25</v>
      </c>
      <c r="C21" s="5">
        <v>72</v>
      </c>
      <c r="D21" s="5">
        <v>92</v>
      </c>
      <c r="E21" s="6">
        <f t="shared" si="0"/>
        <v>0.27777777777777779</v>
      </c>
    </row>
    <row r="22" spans="2:5" ht="20.100000000000001" customHeight="1" thickBot="1" x14ac:dyDescent="0.25">
      <c r="B22" s="4" t="s">
        <v>21</v>
      </c>
      <c r="C22" s="6">
        <f>C21/C19</f>
        <v>0.19047619047619047</v>
      </c>
      <c r="D22" s="6">
        <f t="shared" ref="D22" si="1">D21/D19</f>
        <v>0.25136612021857924</v>
      </c>
      <c r="E22" s="6">
        <f t="shared" si="0"/>
        <v>0.31967213114754106</v>
      </c>
    </row>
    <row r="23" spans="2:5" ht="20.100000000000001" customHeight="1" thickBot="1" x14ac:dyDescent="0.25">
      <c r="B23" s="7" t="s">
        <v>26</v>
      </c>
      <c r="C23" s="6">
        <v>0.44128541595593285</v>
      </c>
      <c r="D23" s="6">
        <v>0.42819351176514692</v>
      </c>
      <c r="E23" s="6">
        <f t="shared" si="0"/>
        <v>-2.9667656617261284E-2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2021</v>
      </c>
      <c r="D32" s="5">
        <v>2022</v>
      </c>
      <c r="E32" s="6">
        <f>IF(C32&gt;0,(D32-C32)/C32,"-")</f>
        <v>4.9480455220188031E-4</v>
      </c>
    </row>
    <row r="33" spans="2:5" ht="20.100000000000001" customHeight="1" thickBot="1" x14ac:dyDescent="0.25">
      <c r="B33" s="4" t="s">
        <v>29</v>
      </c>
      <c r="C33" s="5">
        <v>10</v>
      </c>
      <c r="D33" s="5">
        <v>22</v>
      </c>
      <c r="E33" s="6">
        <f t="shared" ref="E33:E35" si="2">IF(C33&gt;0,(D33-C33)/C33,"-")</f>
        <v>1.2</v>
      </c>
    </row>
    <row r="34" spans="2:5" ht="20.100000000000001" customHeight="1" thickBot="1" x14ac:dyDescent="0.25">
      <c r="B34" s="4" t="s">
        <v>28</v>
      </c>
      <c r="C34" s="5">
        <v>1357</v>
      </c>
      <c r="D34" s="5">
        <v>1335</v>
      </c>
      <c r="E34" s="6">
        <f t="shared" si="2"/>
        <v>-1.6212232866617538E-2</v>
      </c>
    </row>
    <row r="35" spans="2:5" ht="20.100000000000001" customHeight="1" thickBot="1" x14ac:dyDescent="0.25">
      <c r="B35" s="4" t="s">
        <v>30</v>
      </c>
      <c r="C35" s="5">
        <v>654</v>
      </c>
      <c r="D35" s="5">
        <v>665</v>
      </c>
      <c r="E35" s="6">
        <f t="shared" si="2"/>
        <v>1.6819571865443424E-2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685</v>
      </c>
      <c r="D42" s="5">
        <v>662</v>
      </c>
      <c r="E42" s="6">
        <f>IF(C42&gt;0,(D42-C42)/C42,"-")</f>
        <v>-3.3576642335766425E-2</v>
      </c>
    </row>
    <row r="43" spans="2:5" ht="20.100000000000001" customHeight="1" thickBot="1" x14ac:dyDescent="0.25">
      <c r="B43" s="4" t="s">
        <v>34</v>
      </c>
      <c r="C43" s="5">
        <v>105</v>
      </c>
      <c r="D43" s="5">
        <v>136</v>
      </c>
      <c r="E43" s="6">
        <f t="shared" ref="E43:E49" si="3">IF(C43&gt;0,(D43-C43)/C43,"-")</f>
        <v>0.29523809523809524</v>
      </c>
    </row>
    <row r="44" spans="2:5" ht="20.100000000000001" customHeight="1" thickBot="1" x14ac:dyDescent="0.25">
      <c r="B44" s="4" t="s">
        <v>31</v>
      </c>
      <c r="C44" s="5">
        <v>63</v>
      </c>
      <c r="D44" s="5">
        <v>68</v>
      </c>
      <c r="E44" s="6">
        <f t="shared" si="3"/>
        <v>7.9365079365079361E-2</v>
      </c>
    </row>
    <row r="45" spans="2:5" ht="20.100000000000001" customHeight="1" thickBot="1" x14ac:dyDescent="0.25">
      <c r="B45" s="4" t="s">
        <v>32</v>
      </c>
      <c r="C45" s="5">
        <v>2294</v>
      </c>
      <c r="D45" s="5">
        <v>2539</v>
      </c>
      <c r="E45" s="6">
        <f t="shared" si="3"/>
        <v>0.10680034873583261</v>
      </c>
    </row>
    <row r="46" spans="2:5" ht="20.100000000000001" customHeight="1" thickBot="1" x14ac:dyDescent="0.25">
      <c r="B46" s="4" t="s">
        <v>35</v>
      </c>
      <c r="C46" s="5">
        <v>970</v>
      </c>
      <c r="D46" s="5">
        <v>1015</v>
      </c>
      <c r="E46" s="6">
        <f t="shared" si="3"/>
        <v>4.6391752577319589E-2</v>
      </c>
    </row>
    <row r="47" spans="2:5" ht="20.100000000000001" customHeight="1" thickBot="1" x14ac:dyDescent="0.25">
      <c r="B47" s="4" t="s">
        <v>67</v>
      </c>
      <c r="C47" s="5">
        <v>751</v>
      </c>
      <c r="D47" s="5">
        <v>677</v>
      </c>
      <c r="E47" s="6">
        <f t="shared" si="3"/>
        <v>-9.8535286284953394E-2</v>
      </c>
    </row>
    <row r="48" spans="2:5" ht="20.100000000000001" customHeight="1" collapsed="1" thickBot="1" x14ac:dyDescent="0.25">
      <c r="B48" s="4" t="s">
        <v>36</v>
      </c>
      <c r="C48" s="6">
        <f>C42/(C42+C43)</f>
        <v>0.86708860759493667</v>
      </c>
      <c r="D48" s="6">
        <f>D42/(D42+D43)</f>
        <v>0.82957393483709274</v>
      </c>
      <c r="E48" s="6">
        <f t="shared" si="3"/>
        <v>-4.3265097049192264E-2</v>
      </c>
    </row>
    <row r="49" spans="2:5" ht="20.100000000000001" customHeight="1" thickBot="1" x14ac:dyDescent="0.25">
      <c r="B49" s="4" t="s">
        <v>37</v>
      </c>
      <c r="C49" s="6">
        <f>C45/(C44+C45)</f>
        <v>0.97327110733983879</v>
      </c>
      <c r="D49" s="6">
        <f t="shared" ref="D49" si="4">D45/(D44+D45)</f>
        <v>0.97391637897967009</v>
      </c>
      <c r="E49" s="6">
        <f t="shared" si="3"/>
        <v>6.6299270055901417E-4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791</v>
      </c>
      <c r="D56" s="5">
        <v>799</v>
      </c>
      <c r="E56" s="6">
        <f>IF(C56&gt;0,(D56-C56)/C56,"-")</f>
        <v>1.0113780025284451E-2</v>
      </c>
    </row>
    <row r="57" spans="2:5" ht="20.100000000000001" customHeight="1" thickBot="1" x14ac:dyDescent="0.25">
      <c r="B57" s="4" t="s">
        <v>41</v>
      </c>
      <c r="C57" s="5">
        <v>553</v>
      </c>
      <c r="D57" s="5">
        <v>581</v>
      </c>
      <c r="E57" s="6">
        <f t="shared" ref="E57:E61" si="5">IF(C57&gt;0,(D57-C57)/C57,"-")</f>
        <v>5.0632911392405063E-2</v>
      </c>
    </row>
    <row r="58" spans="2:5" ht="20.100000000000001" customHeight="1" thickBot="1" x14ac:dyDescent="0.25">
      <c r="B58" s="4" t="s">
        <v>42</v>
      </c>
      <c r="C58" s="5">
        <v>133</v>
      </c>
      <c r="D58" s="5">
        <v>81</v>
      </c>
      <c r="E58" s="6">
        <f t="shared" si="5"/>
        <v>-0.39097744360902253</v>
      </c>
    </row>
    <row r="59" spans="2:5" ht="20.100000000000001" customHeight="1" collapsed="1" thickBot="1" x14ac:dyDescent="0.25">
      <c r="B59" s="4" t="s">
        <v>98</v>
      </c>
      <c r="C59" s="6">
        <f>(C57+C58)/C56</f>
        <v>0.86725663716814161</v>
      </c>
      <c r="D59" s="6">
        <f>(D57+D58)/D56</f>
        <v>0.82853566958698377</v>
      </c>
      <c r="E59" s="6">
        <f t="shared" si="5"/>
        <v>-4.4647646292559545E-2</v>
      </c>
    </row>
    <row r="60" spans="2:5" ht="20.100000000000001" customHeight="1" thickBot="1" x14ac:dyDescent="0.25">
      <c r="B60" s="4" t="s">
        <v>39</v>
      </c>
      <c r="C60" s="6">
        <v>0.85471406491499224</v>
      </c>
      <c r="D60" s="6">
        <v>0.82645803698435283</v>
      </c>
      <c r="E60" s="6">
        <f t="shared" si="5"/>
        <v>-3.3059041719934359E-2</v>
      </c>
    </row>
    <row r="61" spans="2:5" ht="20.100000000000001" customHeight="1" thickBot="1" x14ac:dyDescent="0.25">
      <c r="B61" s="4" t="s">
        <v>40</v>
      </c>
      <c r="C61" s="6">
        <v>0.92361111111111116</v>
      </c>
      <c r="D61" s="6">
        <v>0.84375</v>
      </c>
      <c r="E61" s="6">
        <f t="shared" si="5"/>
        <v>-8.6466165413533885E-2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7138</v>
      </c>
      <c r="D68" s="5">
        <v>7260</v>
      </c>
      <c r="E68" s="6">
        <f>IF(C68&gt;0,(D68-C68)/C68,"-")</f>
        <v>1.7091622303166153E-2</v>
      </c>
    </row>
    <row r="69" spans="2:10" ht="20.100000000000001" customHeight="1" thickBot="1" x14ac:dyDescent="0.25">
      <c r="B69" s="4" t="s">
        <v>45</v>
      </c>
      <c r="C69" s="5">
        <v>1885</v>
      </c>
      <c r="D69" s="5">
        <v>1959</v>
      </c>
      <c r="E69" s="6">
        <f t="shared" ref="E69:E75" si="6">IF(C69&gt;0,(D69-C69)/C69,"-")</f>
        <v>3.9257294429708225E-2</v>
      </c>
    </row>
    <row r="70" spans="2:10" ht="20.100000000000001" customHeight="1" thickBot="1" x14ac:dyDescent="0.25">
      <c r="B70" s="4" t="s">
        <v>43</v>
      </c>
      <c r="C70" s="5">
        <v>11</v>
      </c>
      <c r="D70" s="5">
        <v>11</v>
      </c>
      <c r="E70" s="6">
        <f t="shared" si="6"/>
        <v>0</v>
      </c>
    </row>
    <row r="71" spans="2:10" ht="20.100000000000001" customHeight="1" thickBot="1" x14ac:dyDescent="0.25">
      <c r="B71" s="4" t="s">
        <v>46</v>
      </c>
      <c r="C71" s="5">
        <v>4012</v>
      </c>
      <c r="D71" s="5">
        <v>3720</v>
      </c>
      <c r="E71" s="6">
        <f t="shared" si="6"/>
        <v>-7.278165503489531E-2</v>
      </c>
    </row>
    <row r="72" spans="2:10" ht="20.100000000000001" customHeight="1" thickBot="1" x14ac:dyDescent="0.25">
      <c r="B72" s="4" t="s">
        <v>47</v>
      </c>
      <c r="C72" s="5">
        <v>977</v>
      </c>
      <c r="D72" s="5">
        <v>1271</v>
      </c>
      <c r="E72" s="6">
        <f t="shared" si="6"/>
        <v>0.30092118730808598</v>
      </c>
    </row>
    <row r="73" spans="2:10" ht="20.100000000000001" customHeight="1" thickBot="1" x14ac:dyDescent="0.25">
      <c r="B73" s="4" t="s">
        <v>48</v>
      </c>
      <c r="C73" s="5">
        <v>250</v>
      </c>
      <c r="D73" s="5">
        <v>296</v>
      </c>
      <c r="E73" s="6">
        <f t="shared" si="6"/>
        <v>0.184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3</v>
      </c>
      <c r="D75" s="5">
        <v>3</v>
      </c>
      <c r="E75" s="6">
        <f t="shared" si="6"/>
        <v>0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443</v>
      </c>
      <c r="D88" s="5">
        <v>496</v>
      </c>
      <c r="E88" s="6">
        <f>IF(C88&gt;0,(D88-C88)/C88,"-")</f>
        <v>0.11963882618510158</v>
      </c>
    </row>
    <row r="89" spans="2:5" ht="29.25" thickBot="1" x14ac:dyDescent="0.25">
      <c r="B89" s="4" t="s">
        <v>52</v>
      </c>
      <c r="C89" s="5">
        <v>389</v>
      </c>
      <c r="D89" s="5">
        <v>390</v>
      </c>
      <c r="E89" s="6">
        <f t="shared" ref="E89:E91" si="7">IF(C89&gt;0,(D89-C89)/C89,"-")</f>
        <v>2.5706940874035988E-3</v>
      </c>
    </row>
    <row r="90" spans="2:5" ht="29.25" customHeight="1" thickBot="1" x14ac:dyDescent="0.25">
      <c r="B90" s="4" t="s">
        <v>53</v>
      </c>
      <c r="C90" s="5">
        <v>322</v>
      </c>
      <c r="D90" s="5">
        <v>367</v>
      </c>
      <c r="E90" s="6">
        <f t="shared" si="7"/>
        <v>0.13975155279503104</v>
      </c>
    </row>
    <row r="91" spans="2:5" ht="29.25" customHeight="1" thickBot="1" x14ac:dyDescent="0.25">
      <c r="B91" s="4" t="s">
        <v>54</v>
      </c>
      <c r="C91" s="6">
        <f>(C88+C89)/(C88+C89+C90)</f>
        <v>0.72097053726169846</v>
      </c>
      <c r="D91" s="6">
        <f>(D88+D89)/(D88+D89+D90)</f>
        <v>0.70710295291300873</v>
      </c>
      <c r="E91" s="6">
        <f t="shared" si="7"/>
        <v>-1.9234606175947057E-2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1164</v>
      </c>
      <c r="D98" s="5">
        <v>1275</v>
      </c>
      <c r="E98" s="6">
        <f>IF(C98&gt;0,(D98-C98)/C98,"-")</f>
        <v>9.5360824742268036E-2</v>
      </c>
    </row>
    <row r="99" spans="2:5" ht="20.100000000000001" customHeight="1" thickBot="1" x14ac:dyDescent="0.25">
      <c r="B99" s="4" t="s">
        <v>41</v>
      </c>
      <c r="C99" s="5">
        <v>728</v>
      </c>
      <c r="D99" s="5">
        <v>772</v>
      </c>
      <c r="E99" s="6">
        <f t="shared" ref="E99:E103" si="8">IF(C99&gt;0,(D99-C99)/C99,"-")</f>
        <v>6.043956043956044E-2</v>
      </c>
    </row>
    <row r="100" spans="2:5" ht="20.100000000000001" customHeight="1" thickBot="1" x14ac:dyDescent="0.25">
      <c r="B100" s="4" t="s">
        <v>42</v>
      </c>
      <c r="C100" s="5">
        <v>108</v>
      </c>
      <c r="D100" s="5">
        <v>130</v>
      </c>
      <c r="E100" s="6">
        <f t="shared" si="8"/>
        <v>0.20370370370370369</v>
      </c>
    </row>
    <row r="101" spans="2:5" ht="20.100000000000001" customHeight="1" thickBot="1" x14ac:dyDescent="0.25">
      <c r="B101" s="4" t="s">
        <v>98</v>
      </c>
      <c r="C101" s="6">
        <f>(C99+C100)/C98</f>
        <v>0.71821305841924399</v>
      </c>
      <c r="D101" s="6">
        <f>(D99+D100)/D98</f>
        <v>0.70745098039215681</v>
      </c>
      <c r="E101" s="6">
        <f t="shared" si="8"/>
        <v>-1.4984520123839079E-2</v>
      </c>
    </row>
    <row r="102" spans="2:5" ht="20.100000000000001" customHeight="1" thickBot="1" x14ac:dyDescent="0.25">
      <c r="B102" s="4" t="s">
        <v>39</v>
      </c>
      <c r="C102" s="6">
        <v>0.72437810945273629</v>
      </c>
      <c r="D102" s="6">
        <v>0.70373746581586138</v>
      </c>
      <c r="E102" s="6">
        <f t="shared" si="8"/>
        <v>-2.8494295130575928E-2</v>
      </c>
    </row>
    <row r="103" spans="2:5" ht="20.100000000000001" customHeight="1" thickBot="1" x14ac:dyDescent="0.25">
      <c r="B103" s="4" t="s">
        <v>40</v>
      </c>
      <c r="C103" s="6">
        <v>0.67924528301886788</v>
      </c>
      <c r="D103" s="6">
        <v>0.7303370786516854</v>
      </c>
      <c r="E103" s="6">
        <f t="shared" si="8"/>
        <v>7.5218476903870235E-2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1087</v>
      </c>
      <c r="D110" s="5">
        <v>1190</v>
      </c>
      <c r="E110" s="6">
        <f>IF(C110&gt;0,(D110-C110)/C110,"-")</f>
        <v>9.4756209751609935E-2</v>
      </c>
    </row>
    <row r="111" spans="2:5" ht="15" thickBot="1" x14ac:dyDescent="0.25">
      <c r="B111" s="4" t="s">
        <v>56</v>
      </c>
      <c r="C111" s="5">
        <v>820</v>
      </c>
      <c r="D111" s="5">
        <v>894</v>
      </c>
      <c r="E111" s="6">
        <f t="shared" ref="E111:E112" si="9">IF(C111&gt;0,(D111-C111)/C111,"-")</f>
        <v>9.0243902439024387E-2</v>
      </c>
    </row>
    <row r="112" spans="2:5" ht="15" thickBot="1" x14ac:dyDescent="0.25">
      <c r="B112" s="4" t="s">
        <v>57</v>
      </c>
      <c r="C112" s="5">
        <v>267</v>
      </c>
      <c r="D112" s="5">
        <v>296</v>
      </c>
      <c r="E112" s="6">
        <f t="shared" si="9"/>
        <v>0.10861423220973783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10</v>
      </c>
      <c r="D126" s="10">
        <v>1</v>
      </c>
      <c r="E126" s="10">
        <v>4</v>
      </c>
      <c r="F126" s="10">
        <v>15</v>
      </c>
      <c r="G126" s="10">
        <v>6</v>
      </c>
      <c r="H126" s="10">
        <v>3</v>
      </c>
      <c r="I126" s="10">
        <v>2</v>
      </c>
      <c r="J126" s="10">
        <v>11</v>
      </c>
      <c r="K126" s="6">
        <f>IF(C126=0,"-",(G126-C126)/C126)</f>
        <v>-0.4</v>
      </c>
      <c r="L126" s="6">
        <f t="shared" ref="L126:N131" si="10">IF(D126=0,"-",(H126-D126)/D126)</f>
        <v>2</v>
      </c>
      <c r="M126" s="6">
        <f t="shared" si="10"/>
        <v>-0.5</v>
      </c>
      <c r="N126" s="6">
        <f t="shared" si="10"/>
        <v>-0.26666666666666666</v>
      </c>
    </row>
    <row r="127" spans="2:14" ht="15" thickBot="1" x14ac:dyDescent="0.25">
      <c r="B127" s="4" t="s">
        <v>64</v>
      </c>
      <c r="C127" s="10">
        <v>1</v>
      </c>
      <c r="D127" s="10">
        <v>0</v>
      </c>
      <c r="E127" s="10">
        <v>0</v>
      </c>
      <c r="F127" s="10">
        <v>1</v>
      </c>
      <c r="G127" s="10">
        <v>1</v>
      </c>
      <c r="H127" s="10">
        <v>0</v>
      </c>
      <c r="I127" s="10">
        <v>1</v>
      </c>
      <c r="J127" s="10">
        <v>2</v>
      </c>
      <c r="K127" s="6">
        <f t="shared" ref="K127:K131" si="11">IF(C127=0,"-",(G127-C127)/C127)</f>
        <v>0</v>
      </c>
      <c r="L127" s="6" t="str">
        <f t="shared" si="10"/>
        <v>-</v>
      </c>
      <c r="M127" s="6" t="str">
        <f t="shared" si="10"/>
        <v>-</v>
      </c>
      <c r="N127" s="6">
        <f t="shared" si="10"/>
        <v>1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2</v>
      </c>
      <c r="D129" s="10">
        <v>0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6">
        <f t="shared" si="11"/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67</v>
      </c>
      <c r="C130" s="10">
        <v>1</v>
      </c>
      <c r="D130" s="10">
        <v>1</v>
      </c>
      <c r="E130" s="10">
        <v>0</v>
      </c>
      <c r="F130" s="10">
        <v>2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>
        <f t="shared" si="10"/>
        <v>-1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4" t="s">
        <v>68</v>
      </c>
      <c r="C131" s="10">
        <v>14</v>
      </c>
      <c r="D131" s="10">
        <v>2</v>
      </c>
      <c r="E131" s="10">
        <v>4</v>
      </c>
      <c r="F131" s="10">
        <v>20</v>
      </c>
      <c r="G131" s="10">
        <v>7</v>
      </c>
      <c r="H131" s="10">
        <v>3</v>
      </c>
      <c r="I131" s="10">
        <v>3</v>
      </c>
      <c r="J131" s="10">
        <v>13</v>
      </c>
      <c r="K131" s="6">
        <f t="shared" si="11"/>
        <v>-0.5</v>
      </c>
      <c r="L131" s="6">
        <f t="shared" si="10"/>
        <v>0.5</v>
      </c>
      <c r="M131" s="6">
        <f t="shared" si="10"/>
        <v>-0.25</v>
      </c>
      <c r="N131" s="6">
        <f t="shared" si="10"/>
        <v>-0.35</v>
      </c>
    </row>
    <row r="132" spans="2:14" ht="15" thickBot="1" x14ac:dyDescent="0.25">
      <c r="B132" s="4" t="s">
        <v>36</v>
      </c>
      <c r="C132" s="6">
        <f>IF(C126=0,"-",C126/(C126+C127))</f>
        <v>0.90909090909090906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0.9375</v>
      </c>
      <c r="G132" s="6">
        <f t="shared" si="12"/>
        <v>0.8571428571428571</v>
      </c>
      <c r="H132" s="6">
        <f t="shared" si="12"/>
        <v>1</v>
      </c>
      <c r="I132" s="6">
        <f t="shared" si="12"/>
        <v>0.66666666666666663</v>
      </c>
      <c r="J132" s="6">
        <f t="shared" si="12"/>
        <v>0.84615384615384615</v>
      </c>
      <c r="K132" s="6">
        <f>IF(OR(C132="-",G132="-"),"-",(G132-C132)/C132)</f>
        <v>-5.7142857142857162E-2</v>
      </c>
      <c r="L132" s="6">
        <f t="shared" ref="L132:N133" si="13">IF(OR(D132="-",H132="-"),"-",(H132-D132)/D132)</f>
        <v>0</v>
      </c>
      <c r="M132" s="6">
        <f t="shared" si="13"/>
        <v>-0.33333333333333337</v>
      </c>
      <c r="N132" s="6">
        <f t="shared" si="13"/>
        <v>-9.7435897435897451E-2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53</v>
      </c>
      <c r="D141" s="10">
        <v>0</v>
      </c>
      <c r="E141" s="10">
        <v>1</v>
      </c>
      <c r="F141" s="10">
        <v>54</v>
      </c>
      <c r="G141" s="10">
        <v>38</v>
      </c>
      <c r="H141" s="10">
        <v>0</v>
      </c>
      <c r="I141" s="10">
        <v>1</v>
      </c>
      <c r="J141" s="10">
        <v>39</v>
      </c>
      <c r="K141" s="6">
        <f>IF(C141=0,"-",(G141-C141)/C141)</f>
        <v>-0.28301886792452829</v>
      </c>
      <c r="L141" s="6" t="str">
        <f t="shared" ref="L141:N145" si="15">IF(D141=0,"-",(H141-D141)/D141)</f>
        <v>-</v>
      </c>
      <c r="M141" s="6">
        <f t="shared" si="15"/>
        <v>0</v>
      </c>
      <c r="N141" s="6">
        <f t="shared" si="15"/>
        <v>-0.27777777777777779</v>
      </c>
    </row>
    <row r="142" spans="2:14" ht="15" thickBot="1" x14ac:dyDescent="0.25">
      <c r="B142" s="4" t="s">
        <v>72</v>
      </c>
      <c r="C142" s="10">
        <v>1</v>
      </c>
      <c r="D142" s="10">
        <v>0</v>
      </c>
      <c r="E142" s="10">
        <v>0</v>
      </c>
      <c r="F142" s="10">
        <v>1</v>
      </c>
      <c r="G142" s="10">
        <v>34</v>
      </c>
      <c r="H142" s="10">
        <v>0</v>
      </c>
      <c r="I142" s="10">
        <v>0</v>
      </c>
      <c r="J142" s="10">
        <v>34</v>
      </c>
      <c r="K142" s="6">
        <f t="shared" ref="K142:K145" si="16">IF(C142=0,"-",(G142-C142)/C142)</f>
        <v>33</v>
      </c>
      <c r="L142" s="6" t="str">
        <f t="shared" si="15"/>
        <v>-</v>
      </c>
      <c r="M142" s="6" t="str">
        <f t="shared" si="15"/>
        <v>-</v>
      </c>
      <c r="N142" s="6">
        <f t="shared" si="15"/>
        <v>33</v>
      </c>
    </row>
    <row r="143" spans="2:14" ht="15" thickBot="1" x14ac:dyDescent="0.25">
      <c r="B143" s="4" t="s">
        <v>73</v>
      </c>
      <c r="C143" s="10">
        <v>205</v>
      </c>
      <c r="D143" s="10">
        <v>0</v>
      </c>
      <c r="E143" s="10">
        <v>1</v>
      </c>
      <c r="F143" s="10">
        <v>206</v>
      </c>
      <c r="G143" s="10">
        <v>177</v>
      </c>
      <c r="H143" s="10">
        <v>0</v>
      </c>
      <c r="I143" s="10">
        <v>2</v>
      </c>
      <c r="J143" s="10">
        <v>179</v>
      </c>
      <c r="K143" s="6">
        <f t="shared" si="16"/>
        <v>-0.13658536585365855</v>
      </c>
      <c r="L143" s="6" t="str">
        <f t="shared" si="15"/>
        <v>-</v>
      </c>
      <c r="M143" s="6">
        <f t="shared" si="15"/>
        <v>1</v>
      </c>
      <c r="N143" s="6">
        <f t="shared" si="15"/>
        <v>-0.13106796116504854</v>
      </c>
    </row>
    <row r="144" spans="2:14" ht="15" thickBot="1" x14ac:dyDescent="0.25">
      <c r="B144" s="4" t="s">
        <v>74</v>
      </c>
      <c r="C144" s="10">
        <v>30</v>
      </c>
      <c r="D144" s="10">
        <v>0</v>
      </c>
      <c r="E144" s="10">
        <v>1</v>
      </c>
      <c r="F144" s="10">
        <v>31</v>
      </c>
      <c r="G144" s="10">
        <v>24</v>
      </c>
      <c r="H144" s="10">
        <v>0</v>
      </c>
      <c r="I144" s="10">
        <v>0</v>
      </c>
      <c r="J144" s="10">
        <v>24</v>
      </c>
      <c r="K144" s="6">
        <f t="shared" si="16"/>
        <v>-0.2</v>
      </c>
      <c r="L144" s="6" t="str">
        <f t="shared" si="15"/>
        <v>-</v>
      </c>
      <c r="M144" s="6">
        <f t="shared" si="15"/>
        <v>-1</v>
      </c>
      <c r="N144" s="6">
        <f t="shared" si="15"/>
        <v>-0.22580645161290322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289</v>
      </c>
      <c r="D146" s="10">
        <v>0</v>
      </c>
      <c r="E146" s="10">
        <v>3</v>
      </c>
      <c r="F146" s="10">
        <v>292</v>
      </c>
      <c r="G146" s="10">
        <v>273</v>
      </c>
      <c r="H146" s="10">
        <v>0</v>
      </c>
      <c r="I146" s="10">
        <v>3</v>
      </c>
      <c r="J146" s="10">
        <v>276</v>
      </c>
      <c r="K146" s="6">
        <f t="shared" ref="K146" si="17">IF(C146=0,"-",(G146-C146)/C146)</f>
        <v>-5.536332179930796E-2</v>
      </c>
      <c r="L146" s="6" t="str">
        <f t="shared" ref="L146" si="18">IF(D146=0,"-",(H146-D146)/D146)</f>
        <v>-</v>
      </c>
      <c r="M146" s="6">
        <f t="shared" ref="M146" si="19">IF(E146=0,"-",(I146-E146)/E146)</f>
        <v>0</v>
      </c>
      <c r="N146" s="6">
        <f t="shared" ref="N146" si="20">IF(F146=0,"-",(J146-F146)/F146)</f>
        <v>-5.4794520547945202E-2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0.20542635658914729</v>
      </c>
      <c r="D147" s="6" t="str">
        <f t="shared" si="21"/>
        <v>-</v>
      </c>
      <c r="E147" s="6">
        <f t="shared" si="21"/>
        <v>0.5</v>
      </c>
      <c r="F147" s="6">
        <f t="shared" si="21"/>
        <v>0.2076923076923077</v>
      </c>
      <c r="G147" s="6">
        <f t="shared" si="21"/>
        <v>0.17674418604651163</v>
      </c>
      <c r="H147" s="6" t="str">
        <f t="shared" si="21"/>
        <v>-</v>
      </c>
      <c r="I147" s="6">
        <f t="shared" si="21"/>
        <v>0.33333333333333331</v>
      </c>
      <c r="J147" s="6">
        <f t="shared" si="21"/>
        <v>0.17889908256880735</v>
      </c>
      <c r="K147" s="6">
        <f>IF(OR(C147="-",G147="-"),"-",(G147-C147)/C147)</f>
        <v>-0.13962264150943399</v>
      </c>
      <c r="L147" s="6" t="str">
        <f t="shared" ref="L147:N148" si="22">IF(OR(D147="-",H147="-"),"-",(H147-D147)/D147)</f>
        <v>-</v>
      </c>
      <c r="M147" s="6">
        <f t="shared" si="22"/>
        <v>-0.33333333333333337</v>
      </c>
      <c r="N147" s="6">
        <f t="shared" si="22"/>
        <v>-0.13863404689092762</v>
      </c>
    </row>
    <row r="148" spans="2:14" ht="29.25" thickBot="1" x14ac:dyDescent="0.25">
      <c r="B148" s="7" t="s">
        <v>77</v>
      </c>
      <c r="C148" s="6">
        <f t="shared" si="21"/>
        <v>3.2258064516129031E-2</v>
      </c>
      <c r="D148" s="6" t="str">
        <f t="shared" si="21"/>
        <v>-</v>
      </c>
      <c r="E148" s="6" t="str">
        <f t="shared" si="21"/>
        <v>-</v>
      </c>
      <c r="F148" s="6">
        <f t="shared" si="21"/>
        <v>3.125E-2</v>
      </c>
      <c r="G148" s="6">
        <f t="shared" si="21"/>
        <v>0.58620689655172409</v>
      </c>
      <c r="H148" s="6" t="str">
        <f t="shared" si="21"/>
        <v>-</v>
      </c>
      <c r="I148" s="6" t="str">
        <f t="shared" si="21"/>
        <v>-</v>
      </c>
      <c r="J148" s="6">
        <f t="shared" si="21"/>
        <v>0.58620689655172409</v>
      </c>
      <c r="K148" s="6">
        <f>IF(OR(C148="-",G148="-"),"-",(G148-C148)/C148)</f>
        <v>17.172413793103448</v>
      </c>
      <c r="L148" s="6" t="str">
        <f t="shared" si="22"/>
        <v>-</v>
      </c>
      <c r="M148" s="6" t="str">
        <f t="shared" si="22"/>
        <v>-</v>
      </c>
      <c r="N148" s="6">
        <f t="shared" si="22"/>
        <v>17.758620689655171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235</v>
      </c>
      <c r="D155" s="19">
        <v>236</v>
      </c>
      <c r="E155" s="18">
        <f>IF(C155=0,"-",(D155-C155)/C155)</f>
        <v>4.2553191489361703E-3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54</v>
      </c>
      <c r="D156" s="19">
        <v>37</v>
      </c>
      <c r="E156" s="18">
        <f t="shared" ref="E156:E157" si="23">IF(C156=0,"-",(D156-C156)/C156)</f>
        <v>-0.31481481481481483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0</v>
      </c>
      <c r="E157" s="18" t="str">
        <f t="shared" si="23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0.81314878892733566</v>
      </c>
      <c r="D158" s="18">
        <f>IF(D155=0,"-",D155/(D155+D156+D157))</f>
        <v>0.86446886446886451</v>
      </c>
      <c r="E158" s="18">
        <f>IF(OR(C158="-",D158="-"),"-",(D158-C158)/C158)</f>
        <v>6.3112773751071632E-2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16</v>
      </c>
      <c r="D164" s="5">
        <v>13</v>
      </c>
      <c r="E164" s="6">
        <f>IF(C164=0,"-",(D164-C164)/C164)</f>
        <v>-0.1875</v>
      </c>
    </row>
    <row r="165" spans="2:14" ht="20.100000000000001" customHeight="1" thickBot="1" x14ac:dyDescent="0.25">
      <c r="B165" s="4" t="s">
        <v>41</v>
      </c>
      <c r="C165" s="5">
        <v>12</v>
      </c>
      <c r="D165" s="5">
        <v>8</v>
      </c>
      <c r="E165" s="6">
        <f t="shared" ref="E165:E166" si="24">IF(C165=0,"-",(D165-C165)/C165)</f>
        <v>-0.33333333333333331</v>
      </c>
    </row>
    <row r="166" spans="2:14" ht="20.100000000000001" customHeight="1" thickBot="1" x14ac:dyDescent="0.25">
      <c r="B166" s="4" t="s">
        <v>42</v>
      </c>
      <c r="C166" s="5">
        <v>3</v>
      </c>
      <c r="D166" s="5">
        <v>3</v>
      </c>
      <c r="E166" s="6">
        <f t="shared" si="24"/>
        <v>0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0.9375</v>
      </c>
      <c r="D167" s="6">
        <f>IF(D164=0,"-",(D165+D166)/D164)</f>
        <v>0.84615384615384615</v>
      </c>
      <c r="E167" s="6">
        <f t="shared" ref="E167:E169" si="25">IF(OR(C167="-",D167="-"),"-",(D167-C167)/C167)</f>
        <v>-9.7435897435897451E-2</v>
      </c>
    </row>
    <row r="168" spans="2:14" ht="20.100000000000001" customHeight="1" thickBot="1" x14ac:dyDescent="0.25">
      <c r="B168" s="4" t="s">
        <v>39</v>
      </c>
      <c r="C168" s="6">
        <v>0.92307692307692313</v>
      </c>
      <c r="D168" s="6">
        <v>0.8</v>
      </c>
      <c r="E168" s="6">
        <f t="shared" si="25"/>
        <v>-0.13333333333333333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11</v>
      </c>
      <c r="D176" s="5">
        <v>14</v>
      </c>
      <c r="E176" s="6">
        <f>IF(C176=0,"-",(D176-C176)/C176)</f>
        <v>0.27272727272727271</v>
      </c>
      <c r="H176" s="13"/>
    </row>
    <row r="177" spans="2:10" ht="15" thickBot="1" x14ac:dyDescent="0.25">
      <c r="B177" s="4" t="s">
        <v>43</v>
      </c>
      <c r="C177" s="5">
        <v>6</v>
      </c>
      <c r="D177" s="5">
        <v>11</v>
      </c>
      <c r="E177" s="6">
        <f t="shared" ref="E177:E183" si="26">IF(C177=0,"-",(D177-C177)/C177)</f>
        <v>0.83333333333333337</v>
      </c>
      <c r="H177" s="13"/>
    </row>
    <row r="178" spans="2:10" ht="15" thickBot="1" x14ac:dyDescent="0.25">
      <c r="B178" s="4" t="s">
        <v>47</v>
      </c>
      <c r="C178" s="5">
        <v>1</v>
      </c>
      <c r="D178" s="5">
        <v>2</v>
      </c>
      <c r="E178" s="6">
        <f t="shared" si="26"/>
        <v>1</v>
      </c>
      <c r="H178" s="13"/>
    </row>
    <row r="179" spans="2:10" ht="15" thickBot="1" x14ac:dyDescent="0.25">
      <c r="B179" s="4" t="s">
        <v>78</v>
      </c>
      <c r="C179" s="5">
        <v>4</v>
      </c>
      <c r="D179" s="5">
        <v>1</v>
      </c>
      <c r="E179" s="6">
        <f t="shared" si="26"/>
        <v>-0.75</v>
      </c>
      <c r="H179" s="13"/>
    </row>
    <row r="180" spans="2:10" ht="15" thickBot="1" x14ac:dyDescent="0.25">
      <c r="B180" s="15" t="s">
        <v>79</v>
      </c>
      <c r="C180" s="5">
        <v>248</v>
      </c>
      <c r="D180" s="5">
        <v>258</v>
      </c>
      <c r="E180" s="6">
        <f t="shared" si="26"/>
        <v>4.0322580645161289E-2</v>
      </c>
      <c r="H180" s="13"/>
    </row>
    <row r="181" spans="2:10" ht="15" thickBot="1" x14ac:dyDescent="0.25">
      <c r="B181" s="4" t="s">
        <v>47</v>
      </c>
      <c r="C181" s="5">
        <v>245</v>
      </c>
      <c r="D181" s="5">
        <v>254</v>
      </c>
      <c r="E181" s="6">
        <f t="shared" si="26"/>
        <v>3.6734693877551024E-2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3</v>
      </c>
      <c r="D183" s="5">
        <v>4</v>
      </c>
      <c r="E183" s="6">
        <f t="shared" si="26"/>
        <v>0.33333333333333331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6</v>
      </c>
      <c r="D195" s="5">
        <v>10</v>
      </c>
      <c r="E195" s="6">
        <f t="shared" ref="E195:E198" si="27">IF(C195=0,"-",(D195-C195)/C195)</f>
        <v>0.66666666666666663</v>
      </c>
    </row>
    <row r="196" spans="2:5" ht="15" thickBot="1" x14ac:dyDescent="0.25">
      <c r="B196" s="4" t="s">
        <v>83</v>
      </c>
      <c r="C196" s="5">
        <v>0</v>
      </c>
      <c r="D196" s="5">
        <v>1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6</v>
      </c>
      <c r="D197" s="5">
        <v>11</v>
      </c>
      <c r="E197" s="6">
        <f t="shared" si="27"/>
        <v>0.83333333333333337</v>
      </c>
    </row>
    <row r="198" spans="2:5" ht="15" thickBot="1" x14ac:dyDescent="0.25">
      <c r="B198" s="4" t="s">
        <v>85</v>
      </c>
      <c r="C198" s="5">
        <v>3</v>
      </c>
      <c r="D198" s="5">
        <v>8</v>
      </c>
      <c r="E198" s="6">
        <f t="shared" si="27"/>
        <v>1.6666666666666667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6</v>
      </c>
      <c r="D206" s="5">
        <v>11</v>
      </c>
      <c r="E206" s="6">
        <f t="shared" si="28"/>
        <v>0.83333333333333337</v>
      </c>
    </row>
    <row r="207" spans="2:5" ht="20.100000000000001" customHeight="1" thickBot="1" x14ac:dyDescent="0.25">
      <c r="B207" s="17" t="s">
        <v>86</v>
      </c>
      <c r="C207" s="5">
        <v>6</v>
      </c>
      <c r="D207" s="5">
        <v>8</v>
      </c>
      <c r="E207" s="6">
        <f t="shared" si="28"/>
        <v>0.33333333333333331</v>
      </c>
    </row>
    <row r="208" spans="2:5" ht="20.100000000000001" customHeight="1" thickBot="1" x14ac:dyDescent="0.25">
      <c r="B208" s="17" t="s">
        <v>87</v>
      </c>
      <c r="C208" s="5">
        <v>0</v>
      </c>
      <c r="D208" s="5">
        <v>3</v>
      </c>
      <c r="E208" s="6" t="str">
        <f t="shared" si="28"/>
        <v>-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8</v>
      </c>
      <c r="D219" s="5">
        <v>14</v>
      </c>
      <c r="E219" s="6">
        <f t="shared" ref="E219:E221" si="30">IF(C219=0,"-",(D219-C219)/C219)</f>
        <v>0.75</v>
      </c>
    </row>
    <row r="220" spans="2:5" ht="15" thickBot="1" x14ac:dyDescent="0.25">
      <c r="B220" s="16" t="s">
        <v>92</v>
      </c>
      <c r="C220" s="5">
        <v>9</v>
      </c>
      <c r="D220" s="5">
        <v>11</v>
      </c>
      <c r="E220" s="6">
        <f t="shared" si="30"/>
        <v>0.22222222222222221</v>
      </c>
    </row>
    <row r="221" spans="2:5" ht="15" thickBot="1" x14ac:dyDescent="0.25">
      <c r="B221" s="16" t="s">
        <v>93</v>
      </c>
      <c r="C221" s="5">
        <v>4</v>
      </c>
      <c r="D221" s="5">
        <v>7</v>
      </c>
      <c r="E221" s="6">
        <f t="shared" si="30"/>
        <v>0.75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26965</v>
      </c>
      <c r="D14" s="5">
        <v>26166</v>
      </c>
      <c r="E14" s="6">
        <f>IF(C14&gt;0,(D14-C14)/C14,"-")</f>
        <v>-2.9631003152234377E-2</v>
      </c>
    </row>
    <row r="15" spans="1:5" ht="20.100000000000001" customHeight="1" thickBot="1" x14ac:dyDescent="0.25">
      <c r="B15" s="4" t="s">
        <v>17</v>
      </c>
      <c r="C15" s="5">
        <v>25491</v>
      </c>
      <c r="D15" s="5">
        <v>24964</v>
      </c>
      <c r="E15" s="6">
        <f t="shared" ref="E15:E23" si="0">IF(C15&gt;0,(D15-C15)/C15,"-")</f>
        <v>-2.0673963359617121E-2</v>
      </c>
    </row>
    <row r="16" spans="1:5" ht="20.100000000000001" customHeight="1" thickBot="1" x14ac:dyDescent="0.25">
      <c r="B16" s="4" t="s">
        <v>18</v>
      </c>
      <c r="C16" s="5">
        <v>14444</v>
      </c>
      <c r="D16" s="5">
        <v>13726</v>
      </c>
      <c r="E16" s="6">
        <f t="shared" si="0"/>
        <v>-4.9709221822209916E-2</v>
      </c>
    </row>
    <row r="17" spans="2:5" ht="20.100000000000001" customHeight="1" thickBot="1" x14ac:dyDescent="0.25">
      <c r="B17" s="4" t="s">
        <v>19</v>
      </c>
      <c r="C17" s="5">
        <v>11047</v>
      </c>
      <c r="D17" s="5">
        <v>11238</v>
      </c>
      <c r="E17" s="6">
        <f t="shared" si="0"/>
        <v>1.7289761926314838E-2</v>
      </c>
    </row>
    <row r="18" spans="2:5" ht="20.100000000000001" customHeight="1" thickBot="1" x14ac:dyDescent="0.25">
      <c r="B18" s="4" t="s">
        <v>20</v>
      </c>
      <c r="C18" s="6">
        <f>C17/C15</f>
        <v>0.43336863991212587</v>
      </c>
      <c r="D18" s="6">
        <f>D17/D15</f>
        <v>0.45016824226886715</v>
      </c>
      <c r="E18" s="6">
        <f t="shared" si="0"/>
        <v>3.8765154673277069E-2</v>
      </c>
    </row>
    <row r="19" spans="2:5" ht="30" customHeight="1" thickBot="1" x14ac:dyDescent="0.25">
      <c r="B19" s="4" t="s">
        <v>23</v>
      </c>
      <c r="C19" s="5">
        <v>3607</v>
      </c>
      <c r="D19" s="5">
        <v>3465</v>
      </c>
      <c r="E19" s="6">
        <f t="shared" si="0"/>
        <v>-3.9367895758247853E-2</v>
      </c>
    </row>
    <row r="20" spans="2:5" ht="20.100000000000001" customHeight="1" thickBot="1" x14ac:dyDescent="0.25">
      <c r="B20" s="4" t="s">
        <v>24</v>
      </c>
      <c r="C20" s="5">
        <v>2023</v>
      </c>
      <c r="D20" s="5">
        <v>1943</v>
      </c>
      <c r="E20" s="6">
        <f t="shared" si="0"/>
        <v>-3.9545229856648545E-2</v>
      </c>
    </row>
    <row r="21" spans="2:5" ht="20.100000000000001" customHeight="1" thickBot="1" x14ac:dyDescent="0.25">
      <c r="B21" s="4" t="s">
        <v>25</v>
      </c>
      <c r="C21" s="5">
        <v>1584</v>
      </c>
      <c r="D21" s="5">
        <v>1522</v>
      </c>
      <c r="E21" s="6">
        <f t="shared" si="0"/>
        <v>-3.9141414141414144E-2</v>
      </c>
    </row>
    <row r="22" spans="2:5" ht="20.100000000000001" customHeight="1" thickBot="1" x14ac:dyDescent="0.25">
      <c r="B22" s="4" t="s">
        <v>21</v>
      </c>
      <c r="C22" s="6">
        <f>C21/C19</f>
        <v>0.43914610479622956</v>
      </c>
      <c r="D22" s="6">
        <f t="shared" ref="D22" si="1">D21/D19</f>
        <v>0.43924963924963922</v>
      </c>
      <c r="E22" s="6">
        <f t="shared" si="0"/>
        <v>2.3576311455090999E-4</v>
      </c>
    </row>
    <row r="23" spans="2:5" ht="20.100000000000001" customHeight="1" thickBot="1" x14ac:dyDescent="0.25">
      <c r="B23" s="7" t="s">
        <v>26</v>
      </c>
      <c r="C23" s="6">
        <v>0.7431329945977021</v>
      </c>
      <c r="D23" s="6">
        <v>0.71816487643271942</v>
      </c>
      <c r="E23" s="6">
        <f t="shared" si="0"/>
        <v>-3.3598451887470376E-2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5818</v>
      </c>
      <c r="D32" s="5">
        <v>5873</v>
      </c>
      <c r="E32" s="6">
        <f>IF(C32&gt;0,(D32-C32)/C32,"-")</f>
        <v>9.4534204193881064E-3</v>
      </c>
    </row>
    <row r="33" spans="2:5" ht="20.100000000000001" customHeight="1" thickBot="1" x14ac:dyDescent="0.25">
      <c r="B33" s="4" t="s">
        <v>29</v>
      </c>
      <c r="C33" s="5">
        <v>34</v>
      </c>
      <c r="D33" s="5">
        <v>36</v>
      </c>
      <c r="E33" s="6">
        <f t="shared" ref="E33:E35" si="2">IF(C33&gt;0,(D33-C33)/C33,"-")</f>
        <v>5.8823529411764705E-2</v>
      </c>
    </row>
    <row r="34" spans="2:5" ht="20.100000000000001" customHeight="1" thickBot="1" x14ac:dyDescent="0.25">
      <c r="B34" s="4" t="s">
        <v>28</v>
      </c>
      <c r="C34" s="5">
        <v>3233</v>
      </c>
      <c r="D34" s="5">
        <v>3192</v>
      </c>
      <c r="E34" s="6">
        <f t="shared" si="2"/>
        <v>-1.2681719764924219E-2</v>
      </c>
    </row>
    <row r="35" spans="2:5" ht="20.100000000000001" customHeight="1" thickBot="1" x14ac:dyDescent="0.25">
      <c r="B35" s="4" t="s">
        <v>30</v>
      </c>
      <c r="C35" s="5">
        <v>2551</v>
      </c>
      <c r="D35" s="5">
        <v>2645</v>
      </c>
      <c r="E35" s="6">
        <f t="shared" si="2"/>
        <v>3.6848294786358288E-2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884</v>
      </c>
      <c r="D42" s="5">
        <v>890</v>
      </c>
      <c r="E42" s="6">
        <f>IF(C42&gt;0,(D42-C42)/C42,"-")</f>
        <v>6.7873303167420816E-3</v>
      </c>
    </row>
    <row r="43" spans="2:5" ht="20.100000000000001" customHeight="1" thickBot="1" x14ac:dyDescent="0.25">
      <c r="B43" s="4" t="s">
        <v>34</v>
      </c>
      <c r="C43" s="5">
        <v>310</v>
      </c>
      <c r="D43" s="5">
        <v>307</v>
      </c>
      <c r="E43" s="6">
        <f t="shared" ref="E43:E49" si="3">IF(C43&gt;0,(D43-C43)/C43,"-")</f>
        <v>-9.6774193548387101E-3</v>
      </c>
    </row>
    <row r="44" spans="2:5" ht="20.100000000000001" customHeight="1" thickBot="1" x14ac:dyDescent="0.25">
      <c r="B44" s="4" t="s">
        <v>31</v>
      </c>
      <c r="C44" s="5">
        <v>408</v>
      </c>
      <c r="D44" s="5">
        <v>444</v>
      </c>
      <c r="E44" s="6">
        <f t="shared" si="3"/>
        <v>8.8235294117647065E-2</v>
      </c>
    </row>
    <row r="45" spans="2:5" ht="20.100000000000001" customHeight="1" thickBot="1" x14ac:dyDescent="0.25">
      <c r="B45" s="4" t="s">
        <v>32</v>
      </c>
      <c r="C45" s="5">
        <v>10444</v>
      </c>
      <c r="D45" s="5">
        <v>9511</v>
      </c>
      <c r="E45" s="6">
        <f t="shared" si="3"/>
        <v>-8.9333588663347382E-2</v>
      </c>
    </row>
    <row r="46" spans="2:5" ht="20.100000000000001" customHeight="1" thickBot="1" x14ac:dyDescent="0.25">
      <c r="B46" s="4" t="s">
        <v>35</v>
      </c>
      <c r="C46" s="5">
        <v>5008</v>
      </c>
      <c r="D46" s="5">
        <v>5782</v>
      </c>
      <c r="E46" s="6">
        <f t="shared" si="3"/>
        <v>0.15455271565495207</v>
      </c>
    </row>
    <row r="47" spans="2:5" ht="20.100000000000001" customHeight="1" thickBot="1" x14ac:dyDescent="0.25">
      <c r="B47" s="4" t="s">
        <v>67</v>
      </c>
      <c r="C47" s="5">
        <v>4330</v>
      </c>
      <c r="D47" s="5">
        <v>6094</v>
      </c>
      <c r="E47" s="6">
        <f t="shared" si="3"/>
        <v>0.40739030023094686</v>
      </c>
    </row>
    <row r="48" spans="2:5" ht="20.100000000000001" customHeight="1" collapsed="1" thickBot="1" x14ac:dyDescent="0.25">
      <c r="B48" s="4" t="s">
        <v>36</v>
      </c>
      <c r="C48" s="6">
        <f>C42/(C42+C43)</f>
        <v>0.74036850921273034</v>
      </c>
      <c r="D48" s="6">
        <f>D42/(D42+D43)</f>
        <v>0.74352548036758559</v>
      </c>
      <c r="E48" s="6">
        <f t="shared" si="3"/>
        <v>4.2640537996574274E-3</v>
      </c>
    </row>
    <row r="49" spans="2:5" ht="20.100000000000001" customHeight="1" thickBot="1" x14ac:dyDescent="0.25">
      <c r="B49" s="4" t="s">
        <v>37</v>
      </c>
      <c r="C49" s="6">
        <f>C45/(C44+C45)</f>
        <v>0.96240324364172503</v>
      </c>
      <c r="D49" s="6">
        <f t="shared" ref="D49" si="4">D45/(D44+D45)</f>
        <v>0.95539929683576097</v>
      </c>
      <c r="E49" s="6">
        <f t="shared" si="3"/>
        <v>-7.2775594349216719E-3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1205</v>
      </c>
      <c r="D56" s="5">
        <v>1209</v>
      </c>
      <c r="E56" s="6">
        <f>IF(C56&gt;0,(D56-C56)/C56,"-")</f>
        <v>3.3195020746887966E-3</v>
      </c>
    </row>
    <row r="57" spans="2:5" ht="20.100000000000001" customHeight="1" thickBot="1" x14ac:dyDescent="0.25">
      <c r="B57" s="4" t="s">
        <v>41</v>
      </c>
      <c r="C57" s="5">
        <v>566</v>
      </c>
      <c r="D57" s="5">
        <v>531</v>
      </c>
      <c r="E57" s="6">
        <f t="shared" ref="E57:E61" si="5">IF(C57&gt;0,(D57-C57)/C57,"-")</f>
        <v>-6.1837455830388695E-2</v>
      </c>
    </row>
    <row r="58" spans="2:5" ht="20.100000000000001" customHeight="1" thickBot="1" x14ac:dyDescent="0.25">
      <c r="B58" s="4" t="s">
        <v>42</v>
      </c>
      <c r="C58" s="5">
        <v>323</v>
      </c>
      <c r="D58" s="5">
        <v>362</v>
      </c>
      <c r="E58" s="6">
        <f t="shared" si="5"/>
        <v>0.12074303405572756</v>
      </c>
    </row>
    <row r="59" spans="2:5" ht="20.100000000000001" customHeight="1" collapsed="1" thickBot="1" x14ac:dyDescent="0.25">
      <c r="B59" s="4" t="s">
        <v>98</v>
      </c>
      <c r="C59" s="6">
        <f>(C57+C58)/C56</f>
        <v>0.73775933609958511</v>
      </c>
      <c r="D59" s="6">
        <f>(D57+D58)/D56</f>
        <v>0.73862696443341602</v>
      </c>
      <c r="E59" s="6">
        <f t="shared" si="5"/>
        <v>1.1760316560925246E-3</v>
      </c>
    </row>
    <row r="60" spans="2:5" ht="20.100000000000001" customHeight="1" thickBot="1" x14ac:dyDescent="0.25">
      <c r="B60" s="4" t="s">
        <v>39</v>
      </c>
      <c r="C60" s="6">
        <v>0.7155499367888748</v>
      </c>
      <c r="D60" s="6">
        <v>0.71084337349397586</v>
      </c>
      <c r="E60" s="6">
        <f t="shared" si="5"/>
        <v>-6.5775469368640604E-3</v>
      </c>
    </row>
    <row r="61" spans="2:5" ht="20.100000000000001" customHeight="1" thickBot="1" x14ac:dyDescent="0.25">
      <c r="B61" s="4" t="s">
        <v>40</v>
      </c>
      <c r="C61" s="6">
        <v>0.78019323671497587</v>
      </c>
      <c r="D61" s="6">
        <v>0.78354978354978355</v>
      </c>
      <c r="E61" s="6">
        <f t="shared" si="5"/>
        <v>4.3021993486389498E-3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31758</v>
      </c>
      <c r="D68" s="5">
        <v>32175</v>
      </c>
      <c r="E68" s="6">
        <f>IF(C68&gt;0,(D68-C68)/C68,"-")</f>
        <v>1.3130549782731911E-2</v>
      </c>
    </row>
    <row r="69" spans="2:10" ht="20.100000000000001" customHeight="1" thickBot="1" x14ac:dyDescent="0.25">
      <c r="B69" s="4" t="s">
        <v>45</v>
      </c>
      <c r="C69" s="5">
        <v>7700</v>
      </c>
      <c r="D69" s="5">
        <v>7547</v>
      </c>
      <c r="E69" s="6">
        <f t="shared" ref="E69:E75" si="6">IF(C69&gt;0,(D69-C69)/C69,"-")</f>
        <v>-1.9870129870129871E-2</v>
      </c>
    </row>
    <row r="70" spans="2:10" ht="20.100000000000001" customHeight="1" thickBot="1" x14ac:dyDescent="0.25">
      <c r="B70" s="4" t="s">
        <v>43</v>
      </c>
      <c r="C70" s="5">
        <v>43</v>
      </c>
      <c r="D70" s="5">
        <v>37</v>
      </c>
      <c r="E70" s="6">
        <f t="shared" si="6"/>
        <v>-0.13953488372093023</v>
      </c>
    </row>
    <row r="71" spans="2:10" ht="20.100000000000001" customHeight="1" thickBot="1" x14ac:dyDescent="0.25">
      <c r="B71" s="4" t="s">
        <v>46</v>
      </c>
      <c r="C71" s="5">
        <v>17936</v>
      </c>
      <c r="D71" s="5">
        <v>17884</v>
      </c>
      <c r="E71" s="6">
        <f t="shared" si="6"/>
        <v>-2.8991971454058875E-3</v>
      </c>
    </row>
    <row r="72" spans="2:10" ht="20.100000000000001" customHeight="1" thickBot="1" x14ac:dyDescent="0.25">
      <c r="B72" s="4" t="s">
        <v>47</v>
      </c>
      <c r="C72" s="5">
        <v>5340</v>
      </c>
      <c r="D72" s="5">
        <v>5990</v>
      </c>
      <c r="E72" s="6">
        <f t="shared" si="6"/>
        <v>0.12172284644194757</v>
      </c>
    </row>
    <row r="73" spans="2:10" ht="20.100000000000001" customHeight="1" thickBot="1" x14ac:dyDescent="0.25">
      <c r="B73" s="4" t="s">
        <v>48</v>
      </c>
      <c r="C73" s="5">
        <v>733</v>
      </c>
      <c r="D73" s="5">
        <v>709</v>
      </c>
      <c r="E73" s="6">
        <f t="shared" si="6"/>
        <v>-3.2742155525238743E-2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6</v>
      </c>
      <c r="D75" s="5">
        <v>8</v>
      </c>
      <c r="E75" s="6">
        <f t="shared" si="6"/>
        <v>0.33333333333333331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1175</v>
      </c>
      <c r="D88" s="5">
        <v>1467</v>
      </c>
      <c r="E88" s="6">
        <f>IF(C88&gt;0,(D88-C88)/C88,"-")</f>
        <v>0.24851063829787234</v>
      </c>
    </row>
    <row r="89" spans="2:5" ht="29.25" thickBot="1" x14ac:dyDescent="0.25">
      <c r="B89" s="4" t="s">
        <v>52</v>
      </c>
      <c r="C89" s="5">
        <v>1210</v>
      </c>
      <c r="D89" s="5">
        <v>1249</v>
      </c>
      <c r="E89" s="6">
        <f t="shared" ref="E89:E91" si="7">IF(C89&gt;0,(D89-C89)/C89,"-")</f>
        <v>3.2231404958677684E-2</v>
      </c>
    </row>
    <row r="90" spans="2:5" ht="29.25" customHeight="1" thickBot="1" x14ac:dyDescent="0.25">
      <c r="B90" s="4" t="s">
        <v>53</v>
      </c>
      <c r="C90" s="5">
        <v>1972</v>
      </c>
      <c r="D90" s="5">
        <v>2154</v>
      </c>
      <c r="E90" s="6">
        <f t="shared" si="7"/>
        <v>9.2292089249492906E-2</v>
      </c>
    </row>
    <row r="91" spans="2:5" ht="29.25" customHeight="1" thickBot="1" x14ac:dyDescent="0.25">
      <c r="B91" s="4" t="s">
        <v>54</v>
      </c>
      <c r="C91" s="6">
        <f>(C88+C89)/(C88+C89+C90)</f>
        <v>0.5473949965572642</v>
      </c>
      <c r="D91" s="6">
        <f>(D88+D89)/(D88+D89+D90)</f>
        <v>0.55770020533880904</v>
      </c>
      <c r="E91" s="6">
        <f t="shared" si="7"/>
        <v>1.8825909711191136E-2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4581</v>
      </c>
      <c r="D98" s="5">
        <v>5143</v>
      </c>
      <c r="E98" s="6">
        <f>IF(C98&gt;0,(D98-C98)/C98,"-")</f>
        <v>0.12268063741541148</v>
      </c>
    </row>
    <row r="99" spans="2:5" ht="20.100000000000001" customHeight="1" thickBot="1" x14ac:dyDescent="0.25">
      <c r="B99" s="4" t="s">
        <v>41</v>
      </c>
      <c r="C99" s="5">
        <v>1463</v>
      </c>
      <c r="D99" s="5">
        <v>1685</v>
      </c>
      <c r="E99" s="6">
        <f t="shared" ref="E99:E103" si="8">IF(C99&gt;0,(D99-C99)/C99,"-")</f>
        <v>0.15174299384825701</v>
      </c>
    </row>
    <row r="100" spans="2:5" ht="20.100000000000001" customHeight="1" thickBot="1" x14ac:dyDescent="0.25">
      <c r="B100" s="4" t="s">
        <v>42</v>
      </c>
      <c r="C100" s="5">
        <v>994</v>
      </c>
      <c r="D100" s="5">
        <v>1113</v>
      </c>
      <c r="E100" s="6">
        <f t="shared" si="8"/>
        <v>0.11971830985915492</v>
      </c>
    </row>
    <row r="101" spans="2:5" ht="20.100000000000001" customHeight="1" thickBot="1" x14ac:dyDescent="0.25">
      <c r="B101" s="4" t="s">
        <v>98</v>
      </c>
      <c r="C101" s="6">
        <f>(C99+C100)/C98</f>
        <v>0.53634577603143418</v>
      </c>
      <c r="D101" s="6">
        <f>(D99+D100)/D98</f>
        <v>0.54404044332101886</v>
      </c>
      <c r="E101" s="6">
        <f t="shared" si="8"/>
        <v>1.434646758387766E-2</v>
      </c>
    </row>
    <row r="102" spans="2:5" ht="20.100000000000001" customHeight="1" thickBot="1" x14ac:dyDescent="0.25">
      <c r="B102" s="4" t="s">
        <v>39</v>
      </c>
      <c r="C102" s="6">
        <v>0.53200000000000003</v>
      </c>
      <c r="D102" s="6">
        <v>0.55083360575351425</v>
      </c>
      <c r="E102" s="6">
        <f t="shared" si="8"/>
        <v>3.5401514574274859E-2</v>
      </c>
    </row>
    <row r="103" spans="2:5" ht="20.100000000000001" customHeight="1" thickBot="1" x14ac:dyDescent="0.25">
      <c r="B103" s="4" t="s">
        <v>40</v>
      </c>
      <c r="C103" s="6">
        <v>0.54287274713271438</v>
      </c>
      <c r="D103" s="6">
        <v>0.53406909788867563</v>
      </c>
      <c r="E103" s="6">
        <f t="shared" si="8"/>
        <v>-1.6216782460598558E-2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4902</v>
      </c>
      <c r="D110" s="5">
        <v>5436</v>
      </c>
      <c r="E110" s="6">
        <f>IF(C110&gt;0,(D110-C110)/C110,"-")</f>
        <v>0.10893512851897184</v>
      </c>
    </row>
    <row r="111" spans="2:5" ht="15" thickBot="1" x14ac:dyDescent="0.25">
      <c r="B111" s="4" t="s">
        <v>56</v>
      </c>
      <c r="C111" s="5">
        <v>2964</v>
      </c>
      <c r="D111" s="5">
        <v>3291</v>
      </c>
      <c r="E111" s="6">
        <f t="shared" ref="E111:E112" si="9">IF(C111&gt;0,(D111-C111)/C111,"-")</f>
        <v>0.11032388663967611</v>
      </c>
    </row>
    <row r="112" spans="2:5" ht="15" thickBot="1" x14ac:dyDescent="0.25">
      <c r="B112" s="4" t="s">
        <v>57</v>
      </c>
      <c r="C112" s="5">
        <v>1938</v>
      </c>
      <c r="D112" s="5">
        <v>2145</v>
      </c>
      <c r="E112" s="6">
        <f t="shared" si="9"/>
        <v>0.10681114551083591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27</v>
      </c>
      <c r="D126" s="10">
        <v>5</v>
      </c>
      <c r="E126" s="10">
        <v>4</v>
      </c>
      <c r="F126" s="10">
        <v>36</v>
      </c>
      <c r="G126" s="10">
        <v>27</v>
      </c>
      <c r="H126" s="10">
        <v>6</v>
      </c>
      <c r="I126" s="10">
        <v>3</v>
      </c>
      <c r="J126" s="10">
        <v>36</v>
      </c>
      <c r="K126" s="6">
        <f>IF(C126=0,"-",(G126-C126)/C126)</f>
        <v>0</v>
      </c>
      <c r="L126" s="6">
        <f t="shared" ref="L126:N131" si="10">IF(D126=0,"-",(H126-D126)/D126)</f>
        <v>0.2</v>
      </c>
      <c r="M126" s="6">
        <f t="shared" si="10"/>
        <v>-0.25</v>
      </c>
      <c r="N126" s="6">
        <f t="shared" si="10"/>
        <v>0</v>
      </c>
    </row>
    <row r="127" spans="2:14" ht="15" thickBot="1" x14ac:dyDescent="0.25">
      <c r="B127" s="4" t="s">
        <v>64</v>
      </c>
      <c r="C127" s="10">
        <v>12</v>
      </c>
      <c r="D127" s="10">
        <v>3</v>
      </c>
      <c r="E127" s="10">
        <v>0</v>
      </c>
      <c r="F127" s="10">
        <v>15</v>
      </c>
      <c r="G127" s="10">
        <v>9</v>
      </c>
      <c r="H127" s="10">
        <v>0</v>
      </c>
      <c r="I127" s="10">
        <v>0</v>
      </c>
      <c r="J127" s="10">
        <v>9</v>
      </c>
      <c r="K127" s="6">
        <f t="shared" ref="K127:K131" si="11">IF(C127=0,"-",(G127-C127)/C127)</f>
        <v>-0.25</v>
      </c>
      <c r="L127" s="6">
        <f t="shared" si="10"/>
        <v>-1</v>
      </c>
      <c r="M127" s="6" t="str">
        <f t="shared" si="10"/>
        <v>-</v>
      </c>
      <c r="N127" s="6">
        <f t="shared" si="10"/>
        <v>-0.4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8</v>
      </c>
      <c r="D129" s="10">
        <v>0</v>
      </c>
      <c r="E129" s="10">
        <v>0</v>
      </c>
      <c r="F129" s="10">
        <v>8</v>
      </c>
      <c r="G129" s="10">
        <v>6</v>
      </c>
      <c r="H129" s="10">
        <v>0</v>
      </c>
      <c r="I129" s="10">
        <v>0</v>
      </c>
      <c r="J129" s="10">
        <v>6</v>
      </c>
      <c r="K129" s="6">
        <f t="shared" si="11"/>
        <v>-0.25</v>
      </c>
      <c r="L129" s="6" t="str">
        <f t="shared" si="10"/>
        <v>-</v>
      </c>
      <c r="M129" s="6" t="str">
        <f t="shared" si="10"/>
        <v>-</v>
      </c>
      <c r="N129" s="6">
        <f t="shared" si="10"/>
        <v>-0.25</v>
      </c>
    </row>
    <row r="130" spans="2:14" ht="15" thickBot="1" x14ac:dyDescent="0.25">
      <c r="B130" s="4" t="s">
        <v>67</v>
      </c>
      <c r="C130" s="10">
        <v>2</v>
      </c>
      <c r="D130" s="10">
        <v>2</v>
      </c>
      <c r="E130" s="10">
        <v>1</v>
      </c>
      <c r="F130" s="10">
        <v>5</v>
      </c>
      <c r="G130" s="10">
        <v>2</v>
      </c>
      <c r="H130" s="10">
        <v>3</v>
      </c>
      <c r="I130" s="10">
        <v>1</v>
      </c>
      <c r="J130" s="10">
        <v>6</v>
      </c>
      <c r="K130" s="6">
        <f t="shared" si="11"/>
        <v>0</v>
      </c>
      <c r="L130" s="6">
        <f t="shared" si="10"/>
        <v>0.5</v>
      </c>
      <c r="M130" s="6">
        <f t="shared" si="10"/>
        <v>0</v>
      </c>
      <c r="N130" s="6">
        <f t="shared" si="10"/>
        <v>0.2</v>
      </c>
    </row>
    <row r="131" spans="2:14" ht="15" thickBot="1" x14ac:dyDescent="0.25">
      <c r="B131" s="4" t="s">
        <v>68</v>
      </c>
      <c r="C131" s="10">
        <v>49</v>
      </c>
      <c r="D131" s="10">
        <v>10</v>
      </c>
      <c r="E131" s="10">
        <v>5</v>
      </c>
      <c r="F131" s="10">
        <v>64</v>
      </c>
      <c r="G131" s="10">
        <v>44</v>
      </c>
      <c r="H131" s="10">
        <v>9</v>
      </c>
      <c r="I131" s="10">
        <v>4</v>
      </c>
      <c r="J131" s="10">
        <v>57</v>
      </c>
      <c r="K131" s="6">
        <f t="shared" si="11"/>
        <v>-0.10204081632653061</v>
      </c>
      <c r="L131" s="6">
        <f t="shared" si="10"/>
        <v>-0.1</v>
      </c>
      <c r="M131" s="6">
        <f t="shared" si="10"/>
        <v>-0.2</v>
      </c>
      <c r="N131" s="6">
        <f t="shared" si="10"/>
        <v>-0.109375</v>
      </c>
    </row>
    <row r="132" spans="2:14" ht="15" thickBot="1" x14ac:dyDescent="0.25">
      <c r="B132" s="4" t="s">
        <v>36</v>
      </c>
      <c r="C132" s="6">
        <f>IF(C126=0,"-",C126/(C126+C127))</f>
        <v>0.69230769230769229</v>
      </c>
      <c r="D132" s="6">
        <f>IF(D126=0,"-",D126/(D126+D127))</f>
        <v>0.625</v>
      </c>
      <c r="E132" s="6">
        <f t="shared" ref="E132:J132" si="12">IF(E126=0,"-",E126/(E126+E127))</f>
        <v>1</v>
      </c>
      <c r="F132" s="6">
        <f t="shared" si="12"/>
        <v>0.70588235294117652</v>
      </c>
      <c r="G132" s="6">
        <f t="shared" si="12"/>
        <v>0.75</v>
      </c>
      <c r="H132" s="6">
        <f t="shared" si="12"/>
        <v>1</v>
      </c>
      <c r="I132" s="6">
        <f t="shared" si="12"/>
        <v>1</v>
      </c>
      <c r="J132" s="6">
        <f t="shared" si="12"/>
        <v>0.8</v>
      </c>
      <c r="K132" s="6">
        <f>IF(OR(C132="-",G132="-"),"-",(G132-C132)/C132)</f>
        <v>8.3333333333333356E-2</v>
      </c>
      <c r="L132" s="6">
        <f t="shared" ref="L132:N133" si="13">IF(OR(D132="-",H132="-"),"-",(H132-D132)/D132)</f>
        <v>0.6</v>
      </c>
      <c r="M132" s="6">
        <f t="shared" si="13"/>
        <v>0</v>
      </c>
      <c r="N132" s="6">
        <f t="shared" si="13"/>
        <v>0.13333333333333333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>
        <f t="shared" si="14"/>
        <v>1</v>
      </c>
      <c r="H133" s="6" t="str">
        <f t="shared" si="14"/>
        <v>-</v>
      </c>
      <c r="I133" s="6" t="str">
        <f t="shared" si="14"/>
        <v>-</v>
      </c>
      <c r="J133" s="6">
        <f t="shared" si="14"/>
        <v>1</v>
      </c>
      <c r="K133" s="6">
        <f>IF(OR(C133="-",G133="-"),"-",(G133-C133)/C133)</f>
        <v>0</v>
      </c>
      <c r="L133" s="6" t="str">
        <f t="shared" si="13"/>
        <v>-</v>
      </c>
      <c r="M133" s="6" t="str">
        <f t="shared" si="13"/>
        <v>-</v>
      </c>
      <c r="N133" s="6">
        <f t="shared" si="13"/>
        <v>0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142</v>
      </c>
      <c r="D141" s="10">
        <v>0</v>
      </c>
      <c r="E141" s="10">
        <v>14</v>
      </c>
      <c r="F141" s="10">
        <v>156</v>
      </c>
      <c r="G141" s="10">
        <v>141</v>
      </c>
      <c r="H141" s="10">
        <v>0</v>
      </c>
      <c r="I141" s="10">
        <v>17</v>
      </c>
      <c r="J141" s="10">
        <v>158</v>
      </c>
      <c r="K141" s="6">
        <f>IF(C141=0,"-",(G141-C141)/C141)</f>
        <v>-7.0422535211267607E-3</v>
      </c>
      <c r="L141" s="6" t="str">
        <f t="shared" ref="L141:N145" si="15">IF(D141=0,"-",(H141-D141)/D141)</f>
        <v>-</v>
      </c>
      <c r="M141" s="6">
        <f t="shared" si="15"/>
        <v>0.21428571428571427</v>
      </c>
      <c r="N141" s="6">
        <f t="shared" si="15"/>
        <v>1.282051282051282E-2</v>
      </c>
    </row>
    <row r="142" spans="2:14" ht="15" thickBot="1" x14ac:dyDescent="0.25">
      <c r="B142" s="4" t="s">
        <v>72</v>
      </c>
      <c r="C142" s="10">
        <v>100</v>
      </c>
      <c r="D142" s="10">
        <v>0</v>
      </c>
      <c r="E142" s="10">
        <v>16</v>
      </c>
      <c r="F142" s="10">
        <v>116</v>
      </c>
      <c r="G142" s="10">
        <v>81</v>
      </c>
      <c r="H142" s="10">
        <v>0</v>
      </c>
      <c r="I142" s="10">
        <v>22</v>
      </c>
      <c r="J142" s="10">
        <v>103</v>
      </c>
      <c r="K142" s="6">
        <f t="shared" ref="K142:K145" si="16">IF(C142=0,"-",(G142-C142)/C142)</f>
        <v>-0.19</v>
      </c>
      <c r="L142" s="6" t="str">
        <f t="shared" si="15"/>
        <v>-</v>
      </c>
      <c r="M142" s="6">
        <f t="shared" si="15"/>
        <v>0.375</v>
      </c>
      <c r="N142" s="6">
        <f t="shared" si="15"/>
        <v>-0.11206896551724138</v>
      </c>
    </row>
    <row r="143" spans="2:14" ht="15" thickBot="1" x14ac:dyDescent="0.25">
      <c r="B143" s="4" t="s">
        <v>73</v>
      </c>
      <c r="C143" s="10">
        <v>847</v>
      </c>
      <c r="D143" s="10">
        <v>1</v>
      </c>
      <c r="E143" s="10">
        <v>87</v>
      </c>
      <c r="F143" s="10">
        <v>935</v>
      </c>
      <c r="G143" s="10">
        <v>777</v>
      </c>
      <c r="H143" s="10">
        <v>0</v>
      </c>
      <c r="I143" s="10">
        <v>64</v>
      </c>
      <c r="J143" s="10">
        <v>841</v>
      </c>
      <c r="K143" s="6">
        <f t="shared" si="16"/>
        <v>-8.2644628099173556E-2</v>
      </c>
      <c r="L143" s="6">
        <f t="shared" si="15"/>
        <v>-1</v>
      </c>
      <c r="M143" s="6">
        <f t="shared" si="15"/>
        <v>-0.26436781609195403</v>
      </c>
      <c r="N143" s="6">
        <f t="shared" si="15"/>
        <v>-0.10053475935828877</v>
      </c>
    </row>
    <row r="144" spans="2:14" ht="15" thickBot="1" x14ac:dyDescent="0.25">
      <c r="B144" s="4" t="s">
        <v>74</v>
      </c>
      <c r="C144" s="10">
        <v>314</v>
      </c>
      <c r="D144" s="10">
        <v>1</v>
      </c>
      <c r="E144" s="10">
        <v>73</v>
      </c>
      <c r="F144" s="10">
        <v>388</v>
      </c>
      <c r="G144" s="10">
        <v>355</v>
      </c>
      <c r="H144" s="10">
        <v>0</v>
      </c>
      <c r="I144" s="10">
        <v>50</v>
      </c>
      <c r="J144" s="10">
        <v>405</v>
      </c>
      <c r="K144" s="6">
        <f t="shared" si="16"/>
        <v>0.13057324840764331</v>
      </c>
      <c r="L144" s="6">
        <f t="shared" si="15"/>
        <v>-1</v>
      </c>
      <c r="M144" s="6">
        <f t="shared" si="15"/>
        <v>-0.31506849315068491</v>
      </c>
      <c r="N144" s="6">
        <f t="shared" si="15"/>
        <v>4.3814432989690719E-2</v>
      </c>
    </row>
    <row r="145" spans="2:14" ht="15" thickBot="1" x14ac:dyDescent="0.25">
      <c r="B145" s="4" t="s">
        <v>75</v>
      </c>
      <c r="C145" s="10">
        <v>15</v>
      </c>
      <c r="D145" s="10">
        <v>0</v>
      </c>
      <c r="E145" s="10">
        <v>0</v>
      </c>
      <c r="F145" s="10">
        <v>15</v>
      </c>
      <c r="G145" s="10">
        <v>8</v>
      </c>
      <c r="H145" s="10">
        <v>0</v>
      </c>
      <c r="I145" s="10">
        <v>3</v>
      </c>
      <c r="J145" s="10">
        <v>11</v>
      </c>
      <c r="K145" s="6">
        <f t="shared" si="16"/>
        <v>-0.46666666666666667</v>
      </c>
      <c r="L145" s="6" t="str">
        <f t="shared" si="15"/>
        <v>-</v>
      </c>
      <c r="M145" s="6" t="str">
        <f t="shared" si="15"/>
        <v>-</v>
      </c>
      <c r="N145" s="6">
        <f t="shared" si="15"/>
        <v>-0.26666666666666666</v>
      </c>
    </row>
    <row r="146" spans="2:14" ht="15" thickBot="1" x14ac:dyDescent="0.25">
      <c r="B146" s="7" t="s">
        <v>68</v>
      </c>
      <c r="C146" s="10">
        <v>1418</v>
      </c>
      <c r="D146" s="10">
        <v>2</v>
      </c>
      <c r="E146" s="10">
        <v>190</v>
      </c>
      <c r="F146" s="10">
        <v>1610</v>
      </c>
      <c r="G146" s="10">
        <v>1362</v>
      </c>
      <c r="H146" s="10">
        <v>0</v>
      </c>
      <c r="I146" s="10">
        <v>156</v>
      </c>
      <c r="J146" s="10">
        <v>1518</v>
      </c>
      <c r="K146" s="6">
        <f t="shared" ref="K146" si="17">IF(C146=0,"-",(G146-C146)/C146)</f>
        <v>-3.9492242595204514E-2</v>
      </c>
      <c r="L146" s="6">
        <f t="shared" ref="L146" si="18">IF(D146=0,"-",(H146-D146)/D146)</f>
        <v>-1</v>
      </c>
      <c r="M146" s="6">
        <f t="shared" ref="M146" si="19">IF(E146=0,"-",(I146-E146)/E146)</f>
        <v>-0.17894736842105263</v>
      </c>
      <c r="N146" s="6">
        <f t="shared" ref="N146" si="20">IF(F146=0,"-",(J146-F146)/F146)</f>
        <v>-5.7142857142857141E-2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0.14357937310414559</v>
      </c>
      <c r="D147" s="6" t="str">
        <f t="shared" si="21"/>
        <v>-</v>
      </c>
      <c r="E147" s="6">
        <f t="shared" si="21"/>
        <v>0.13861386138613863</v>
      </c>
      <c r="F147" s="6">
        <f t="shared" si="21"/>
        <v>0.14298808432630614</v>
      </c>
      <c r="G147" s="6">
        <f t="shared" si="21"/>
        <v>0.15359477124183007</v>
      </c>
      <c r="H147" s="6" t="str">
        <f t="shared" si="21"/>
        <v>-</v>
      </c>
      <c r="I147" s="6">
        <f t="shared" si="21"/>
        <v>0.20987654320987653</v>
      </c>
      <c r="J147" s="6">
        <f t="shared" si="21"/>
        <v>0.15815815815815815</v>
      </c>
      <c r="K147" s="6">
        <f>IF(OR(C147="-",G147="-"),"-",(G147-C147)/C147)</f>
        <v>6.9755132099788411E-2</v>
      </c>
      <c r="L147" s="6" t="str">
        <f t="shared" ref="L147:N148" si="22">IF(OR(D147="-",H147="-"),"-",(H147-D147)/D147)</f>
        <v>-</v>
      </c>
      <c r="M147" s="6">
        <f t="shared" si="22"/>
        <v>0.51410934744268055</v>
      </c>
      <c r="N147" s="6">
        <f t="shared" si="22"/>
        <v>0.10609327275993938</v>
      </c>
    </row>
    <row r="148" spans="2:14" ht="29.25" thickBot="1" x14ac:dyDescent="0.25">
      <c r="B148" s="7" t="s">
        <v>77</v>
      </c>
      <c r="C148" s="6">
        <f t="shared" si="21"/>
        <v>0.24154589371980675</v>
      </c>
      <c r="D148" s="6" t="str">
        <f t="shared" si="21"/>
        <v>-</v>
      </c>
      <c r="E148" s="6">
        <f t="shared" si="21"/>
        <v>0.1797752808988764</v>
      </c>
      <c r="F148" s="6">
        <f t="shared" si="21"/>
        <v>0.23015873015873015</v>
      </c>
      <c r="G148" s="6">
        <f t="shared" si="21"/>
        <v>0.18577981651376146</v>
      </c>
      <c r="H148" s="6" t="str">
        <f t="shared" si="21"/>
        <v>-</v>
      </c>
      <c r="I148" s="6">
        <f t="shared" si="21"/>
        <v>0.30555555555555558</v>
      </c>
      <c r="J148" s="6">
        <f t="shared" si="21"/>
        <v>0.20275590551181102</v>
      </c>
      <c r="K148" s="6">
        <f>IF(OR(C148="-",G148="-"),"-",(G148-C148)/C148)</f>
        <v>-0.2308715596330275</v>
      </c>
      <c r="L148" s="6" t="str">
        <f t="shared" si="22"/>
        <v>-</v>
      </c>
      <c r="M148" s="6">
        <f t="shared" si="22"/>
        <v>0.69965277777777801</v>
      </c>
      <c r="N148" s="6">
        <f t="shared" si="22"/>
        <v>-0.11906054846592447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1161</v>
      </c>
      <c r="D155" s="19">
        <v>1126</v>
      </c>
      <c r="E155" s="18">
        <f>IF(C155=0,"-",(D155-C155)/C155)</f>
        <v>-3.0146425495262703E-2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236</v>
      </c>
      <c r="D156" s="19">
        <v>197</v>
      </c>
      <c r="E156" s="18">
        <f t="shared" ref="E156:E157" si="23">IF(C156=0,"-",(D156-C156)/C156)</f>
        <v>-0.1652542372881356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12</v>
      </c>
      <c r="D157" s="19">
        <v>31</v>
      </c>
      <c r="E157" s="18">
        <f t="shared" si="23"/>
        <v>1.5833333333333333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0.82398864442867281</v>
      </c>
      <c r="D158" s="18">
        <f>IF(D155=0,"-",D155/(D155+D156+D157))</f>
        <v>0.83161004431314622</v>
      </c>
      <c r="E158" s="18">
        <f>IF(OR(C158="-",D158="-"),"-",(D158-C158)/C158)</f>
        <v>9.2493991707347442E-3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52</v>
      </c>
      <c r="D164" s="5">
        <v>46</v>
      </c>
      <c r="E164" s="6">
        <f>IF(C164=0,"-",(D164-C164)/C164)</f>
        <v>-0.11538461538461539</v>
      </c>
    </row>
    <row r="165" spans="2:14" ht="20.100000000000001" customHeight="1" thickBot="1" x14ac:dyDescent="0.25">
      <c r="B165" s="4" t="s">
        <v>41</v>
      </c>
      <c r="C165" s="5">
        <v>22</v>
      </c>
      <c r="D165" s="5">
        <v>14</v>
      </c>
      <c r="E165" s="6">
        <f t="shared" ref="E165:E166" si="24">IF(C165=0,"-",(D165-C165)/C165)</f>
        <v>-0.36363636363636365</v>
      </c>
    </row>
    <row r="166" spans="2:14" ht="20.100000000000001" customHeight="1" thickBot="1" x14ac:dyDescent="0.25">
      <c r="B166" s="4" t="s">
        <v>42</v>
      </c>
      <c r="C166" s="5">
        <v>15</v>
      </c>
      <c r="D166" s="5">
        <v>22</v>
      </c>
      <c r="E166" s="6">
        <f t="shared" si="24"/>
        <v>0.46666666666666667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0.71153846153846156</v>
      </c>
      <c r="D167" s="6">
        <f>IF(D164=0,"-",(D165+D166)/D164)</f>
        <v>0.78260869565217395</v>
      </c>
      <c r="E167" s="6">
        <f t="shared" ref="E167:E169" si="25">IF(OR(C167="-",D167="-"),"-",(D167-C167)/C167)</f>
        <v>9.988249118683902E-2</v>
      </c>
    </row>
    <row r="168" spans="2:14" ht="20.100000000000001" customHeight="1" thickBot="1" x14ac:dyDescent="0.25">
      <c r="B168" s="4" t="s">
        <v>39</v>
      </c>
      <c r="C168" s="6">
        <v>0.6470588235294118</v>
      </c>
      <c r="D168" s="6">
        <v>0.77777777777777779</v>
      </c>
      <c r="E168" s="6">
        <f t="shared" si="25"/>
        <v>0.20202020202020199</v>
      </c>
    </row>
    <row r="169" spans="2:14" ht="20.100000000000001" customHeight="1" thickBot="1" x14ac:dyDescent="0.25">
      <c r="B169" s="4" t="s">
        <v>40</v>
      </c>
      <c r="C169" s="6">
        <v>0.83333333333333337</v>
      </c>
      <c r="D169" s="6">
        <v>0.7857142857142857</v>
      </c>
      <c r="E169" s="6">
        <f t="shared" si="25"/>
        <v>-5.7142857142857204E-2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49</v>
      </c>
      <c r="D176" s="5">
        <v>64</v>
      </c>
      <c r="E176" s="6">
        <f>IF(C176=0,"-",(D176-C176)/C176)</f>
        <v>0.30612244897959184</v>
      </c>
      <c r="H176" s="13"/>
    </row>
    <row r="177" spans="2:10" ht="15" thickBot="1" x14ac:dyDescent="0.25">
      <c r="B177" s="4" t="s">
        <v>43</v>
      </c>
      <c r="C177" s="5">
        <v>37</v>
      </c>
      <c r="D177" s="5">
        <v>50</v>
      </c>
      <c r="E177" s="6">
        <f t="shared" ref="E177:E183" si="26">IF(C177=0,"-",(D177-C177)/C177)</f>
        <v>0.35135135135135137</v>
      </c>
      <c r="H177" s="13"/>
    </row>
    <row r="178" spans="2:10" ht="15" thickBot="1" x14ac:dyDescent="0.25">
      <c r="B178" s="4" t="s">
        <v>47</v>
      </c>
      <c r="C178" s="5">
        <v>7</v>
      </c>
      <c r="D178" s="5">
        <v>8</v>
      </c>
      <c r="E178" s="6">
        <f t="shared" si="26"/>
        <v>0.14285714285714285</v>
      </c>
      <c r="H178" s="13"/>
    </row>
    <row r="179" spans="2:10" ht="15" thickBot="1" x14ac:dyDescent="0.25">
      <c r="B179" s="4" t="s">
        <v>78</v>
      </c>
      <c r="C179" s="5">
        <v>5</v>
      </c>
      <c r="D179" s="5">
        <v>6</v>
      </c>
      <c r="E179" s="6">
        <f t="shared" si="26"/>
        <v>0.2</v>
      </c>
      <c r="H179" s="13"/>
    </row>
    <row r="180" spans="2:10" ht="15" thickBot="1" x14ac:dyDescent="0.25">
      <c r="B180" s="15" t="s">
        <v>79</v>
      </c>
      <c r="C180" s="5">
        <v>1452</v>
      </c>
      <c r="D180" s="5">
        <v>1631</v>
      </c>
      <c r="E180" s="6">
        <f t="shared" si="26"/>
        <v>0.12327823691460055</v>
      </c>
      <c r="H180" s="13"/>
    </row>
    <row r="181" spans="2:10" ht="15" thickBot="1" x14ac:dyDescent="0.25">
      <c r="B181" s="4" t="s">
        <v>47</v>
      </c>
      <c r="C181" s="5">
        <v>1261</v>
      </c>
      <c r="D181" s="5">
        <v>1463</v>
      </c>
      <c r="E181" s="6">
        <f t="shared" si="26"/>
        <v>0.16019032513877876</v>
      </c>
      <c r="H181" s="13"/>
    </row>
    <row r="182" spans="2:10" ht="15" thickBot="1" x14ac:dyDescent="0.25">
      <c r="B182" s="4" t="s">
        <v>70</v>
      </c>
      <c r="C182" s="5">
        <v>1</v>
      </c>
      <c r="D182" s="5">
        <v>0</v>
      </c>
      <c r="E182" s="6">
        <f t="shared" si="26"/>
        <v>-1</v>
      </c>
      <c r="H182" s="13"/>
    </row>
    <row r="183" spans="2:10" ht="15" thickBot="1" x14ac:dyDescent="0.25">
      <c r="B183" s="4" t="s">
        <v>80</v>
      </c>
      <c r="C183" s="5">
        <v>190</v>
      </c>
      <c r="D183" s="5">
        <v>168</v>
      </c>
      <c r="E183" s="6">
        <f t="shared" si="26"/>
        <v>-0.11578947368421053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16</v>
      </c>
      <c r="D195" s="5">
        <v>17</v>
      </c>
      <c r="E195" s="6">
        <f t="shared" ref="E195:E198" si="27">IF(C195=0,"-",(D195-C195)/C195)</f>
        <v>6.25E-2</v>
      </c>
    </row>
    <row r="196" spans="2:5" ht="15" thickBot="1" x14ac:dyDescent="0.25">
      <c r="B196" s="4" t="s">
        <v>83</v>
      </c>
      <c r="C196" s="5">
        <v>3</v>
      </c>
      <c r="D196" s="5">
        <v>3</v>
      </c>
      <c r="E196" s="6">
        <f t="shared" si="27"/>
        <v>0</v>
      </c>
    </row>
    <row r="197" spans="2:5" ht="15" thickBot="1" x14ac:dyDescent="0.25">
      <c r="B197" s="4" t="s">
        <v>84</v>
      </c>
      <c r="C197" s="5">
        <v>19</v>
      </c>
      <c r="D197" s="5">
        <v>20</v>
      </c>
      <c r="E197" s="6">
        <f t="shared" si="27"/>
        <v>5.2631578947368418E-2</v>
      </c>
    </row>
    <row r="198" spans="2:5" ht="15" thickBot="1" x14ac:dyDescent="0.25">
      <c r="B198" s="4" t="s">
        <v>85</v>
      </c>
      <c r="C198" s="5">
        <v>13</v>
      </c>
      <c r="D198" s="5">
        <v>15</v>
      </c>
      <c r="E198" s="6">
        <f t="shared" si="27"/>
        <v>0.15384615384615385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17</v>
      </c>
      <c r="D206" s="5">
        <v>17</v>
      </c>
      <c r="E206" s="6">
        <f t="shared" si="28"/>
        <v>0</v>
      </c>
    </row>
    <row r="207" spans="2:5" ht="20.100000000000001" customHeight="1" thickBot="1" x14ac:dyDescent="0.25">
      <c r="B207" s="17" t="s">
        <v>86</v>
      </c>
      <c r="C207" s="5">
        <v>13</v>
      </c>
      <c r="D207" s="5">
        <v>15</v>
      </c>
      <c r="E207" s="6">
        <f t="shared" si="28"/>
        <v>0.15384615384615385</v>
      </c>
    </row>
    <row r="208" spans="2:5" ht="20.100000000000001" customHeight="1" thickBot="1" x14ac:dyDescent="0.25">
      <c r="B208" s="17" t="s">
        <v>87</v>
      </c>
      <c r="C208" s="5">
        <v>4</v>
      </c>
      <c r="D208" s="5">
        <v>2</v>
      </c>
      <c r="E208" s="6">
        <f t="shared" si="28"/>
        <v>-0.5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2</v>
      </c>
      <c r="D210" s="5">
        <v>3</v>
      </c>
      <c r="E210" s="6">
        <f>IF(C210=0,"-",(D210-C210)/C210)</f>
        <v>0.5</v>
      </c>
    </row>
    <row r="211" spans="2:5" ht="15" thickBot="1" x14ac:dyDescent="0.25">
      <c r="B211" s="17" t="s">
        <v>86</v>
      </c>
      <c r="C211" s="5">
        <v>1</v>
      </c>
      <c r="D211" s="5">
        <v>3</v>
      </c>
      <c r="E211" s="6">
        <f t="shared" ref="E211:E212" si="29">IF(C211=0,"-",(D211-C211)/C211)</f>
        <v>2</v>
      </c>
    </row>
    <row r="212" spans="2:5" ht="15" thickBot="1" x14ac:dyDescent="0.25">
      <c r="B212" s="17" t="s">
        <v>87</v>
      </c>
      <c r="C212" s="5">
        <v>1</v>
      </c>
      <c r="D212" s="5">
        <v>0</v>
      </c>
      <c r="E212" s="6">
        <f t="shared" si="29"/>
        <v>-1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22</v>
      </c>
      <c r="D219" s="5">
        <v>29</v>
      </c>
      <c r="E219" s="6">
        <f t="shared" ref="E219:E221" si="30">IF(C219=0,"-",(D219-C219)/C219)</f>
        <v>0.31818181818181818</v>
      </c>
    </row>
    <row r="220" spans="2:5" ht="15" thickBot="1" x14ac:dyDescent="0.25">
      <c r="B220" s="16" t="s">
        <v>92</v>
      </c>
      <c r="C220" s="5">
        <v>22</v>
      </c>
      <c r="D220" s="5">
        <v>22</v>
      </c>
      <c r="E220" s="6">
        <f t="shared" si="30"/>
        <v>0</v>
      </c>
    </row>
    <row r="221" spans="2:5" ht="15" thickBot="1" x14ac:dyDescent="0.25">
      <c r="B221" s="16" t="s">
        <v>93</v>
      </c>
      <c r="C221" s="5">
        <v>15</v>
      </c>
      <c r="D221" s="5">
        <v>22</v>
      </c>
      <c r="E221" s="6">
        <f t="shared" si="30"/>
        <v>0.46666666666666667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8250</v>
      </c>
      <c r="D14" s="5">
        <v>6426</v>
      </c>
      <c r="E14" s="6">
        <f>IF(C14&gt;0,(D14-C14)/C14,"-")</f>
        <v>-0.22109090909090909</v>
      </c>
    </row>
    <row r="15" spans="1:5" ht="20.100000000000001" customHeight="1" thickBot="1" x14ac:dyDescent="0.25">
      <c r="B15" s="4" t="s">
        <v>17</v>
      </c>
      <c r="C15" s="5">
        <v>6345</v>
      </c>
      <c r="D15" s="5">
        <v>6364</v>
      </c>
      <c r="E15" s="6">
        <f t="shared" ref="E15:E23" si="0">IF(C15&gt;0,(D15-C15)/C15,"-")</f>
        <v>2.9944838455476753E-3</v>
      </c>
    </row>
    <row r="16" spans="1:5" ht="20.100000000000001" customHeight="1" thickBot="1" x14ac:dyDescent="0.25">
      <c r="B16" s="4" t="s">
        <v>18</v>
      </c>
      <c r="C16" s="5">
        <v>3754</v>
      </c>
      <c r="D16" s="5">
        <v>3903</v>
      </c>
      <c r="E16" s="6">
        <f t="shared" si="0"/>
        <v>3.9690996270644645E-2</v>
      </c>
    </row>
    <row r="17" spans="2:5" ht="20.100000000000001" customHeight="1" thickBot="1" x14ac:dyDescent="0.25">
      <c r="B17" s="4" t="s">
        <v>19</v>
      </c>
      <c r="C17" s="5">
        <v>2591</v>
      </c>
      <c r="D17" s="5">
        <v>2461</v>
      </c>
      <c r="E17" s="6">
        <f t="shared" si="0"/>
        <v>-5.0173678116557312E-2</v>
      </c>
    </row>
    <row r="18" spans="2:5" ht="20.100000000000001" customHeight="1" thickBot="1" x14ac:dyDescent="0.25">
      <c r="B18" s="4" t="s">
        <v>20</v>
      </c>
      <c r="C18" s="6">
        <f>C17/C15</f>
        <v>0.40835303388494876</v>
      </c>
      <c r="D18" s="6">
        <f>D17/D15</f>
        <v>0.38670647391577623</v>
      </c>
      <c r="E18" s="6">
        <f t="shared" si="0"/>
        <v>-5.3009426092010696E-2</v>
      </c>
    </row>
    <row r="19" spans="2:5" ht="30" customHeight="1" thickBot="1" x14ac:dyDescent="0.25">
      <c r="B19" s="4" t="s">
        <v>23</v>
      </c>
      <c r="C19" s="5">
        <v>585</v>
      </c>
      <c r="D19" s="5">
        <v>421</v>
      </c>
      <c r="E19" s="6">
        <f t="shared" si="0"/>
        <v>-0.28034188034188035</v>
      </c>
    </row>
    <row r="20" spans="2:5" ht="20.100000000000001" customHeight="1" thickBot="1" x14ac:dyDescent="0.25">
      <c r="B20" s="4" t="s">
        <v>24</v>
      </c>
      <c r="C20" s="5">
        <v>375</v>
      </c>
      <c r="D20" s="5">
        <v>243</v>
      </c>
      <c r="E20" s="6">
        <f t="shared" si="0"/>
        <v>-0.35199999999999998</v>
      </c>
    </row>
    <row r="21" spans="2:5" ht="20.100000000000001" customHeight="1" thickBot="1" x14ac:dyDescent="0.25">
      <c r="B21" s="4" t="s">
        <v>25</v>
      </c>
      <c r="C21" s="5">
        <v>210</v>
      </c>
      <c r="D21" s="5">
        <v>178</v>
      </c>
      <c r="E21" s="6">
        <f t="shared" si="0"/>
        <v>-0.15238095238095239</v>
      </c>
    </row>
    <row r="22" spans="2:5" ht="20.100000000000001" customHeight="1" thickBot="1" x14ac:dyDescent="0.25">
      <c r="B22" s="4" t="s">
        <v>21</v>
      </c>
      <c r="C22" s="6">
        <f>C21/C19</f>
        <v>0.35897435897435898</v>
      </c>
      <c r="D22" s="6">
        <f t="shared" ref="D22" si="1">D21/D19</f>
        <v>0.42280285035629456</v>
      </c>
      <c r="E22" s="6">
        <f t="shared" si="0"/>
        <v>0.17780794027824912</v>
      </c>
    </row>
    <row r="23" spans="2:5" ht="20.100000000000001" customHeight="1" thickBot="1" x14ac:dyDescent="0.25">
      <c r="B23" s="7" t="s">
        <v>26</v>
      </c>
      <c r="C23" s="6">
        <v>0.85932992580915157</v>
      </c>
      <c r="D23" s="6">
        <v>0.85275960996029654</v>
      </c>
      <c r="E23" s="6">
        <f t="shared" si="0"/>
        <v>-7.6458594673848648E-3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1648</v>
      </c>
      <c r="D32" s="5">
        <v>1589</v>
      </c>
      <c r="E32" s="6">
        <f>IF(C32&gt;0,(D32-C32)/C32,"-")</f>
        <v>-3.5800970873786406E-2</v>
      </c>
    </row>
    <row r="33" spans="2:5" ht="20.100000000000001" customHeight="1" thickBot="1" x14ac:dyDescent="0.25">
      <c r="B33" s="4" t="s">
        <v>29</v>
      </c>
      <c r="C33" s="5">
        <v>0</v>
      </c>
      <c r="D33" s="5">
        <v>0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1174</v>
      </c>
      <c r="D34" s="5">
        <v>1347</v>
      </c>
      <c r="E34" s="6">
        <f t="shared" si="2"/>
        <v>0.14735945485519591</v>
      </c>
    </row>
    <row r="35" spans="2:5" ht="20.100000000000001" customHeight="1" thickBot="1" x14ac:dyDescent="0.25">
      <c r="B35" s="4" t="s">
        <v>30</v>
      </c>
      <c r="C35" s="5">
        <v>474</v>
      </c>
      <c r="D35" s="5">
        <v>242</v>
      </c>
      <c r="E35" s="6">
        <f t="shared" si="2"/>
        <v>-0.48945147679324896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1157</v>
      </c>
      <c r="D42" s="5">
        <v>1210</v>
      </c>
      <c r="E42" s="6">
        <f>IF(C42&gt;0,(D42-C42)/C42,"-")</f>
        <v>4.5808124459809856E-2</v>
      </c>
    </row>
    <row r="43" spans="2:5" ht="20.100000000000001" customHeight="1" thickBot="1" x14ac:dyDescent="0.25">
      <c r="B43" s="4" t="s">
        <v>34</v>
      </c>
      <c r="C43" s="5">
        <v>51</v>
      </c>
      <c r="D43" s="5">
        <v>61</v>
      </c>
      <c r="E43" s="6">
        <f t="shared" ref="E43:E49" si="3">IF(C43&gt;0,(D43-C43)/C43,"-")</f>
        <v>0.19607843137254902</v>
      </c>
    </row>
    <row r="44" spans="2:5" ht="20.100000000000001" customHeight="1" thickBot="1" x14ac:dyDescent="0.25">
      <c r="B44" s="4" t="s">
        <v>31</v>
      </c>
      <c r="C44" s="5">
        <v>22</v>
      </c>
      <c r="D44" s="5">
        <v>8</v>
      </c>
      <c r="E44" s="6">
        <f t="shared" si="3"/>
        <v>-0.63636363636363635</v>
      </c>
    </row>
    <row r="45" spans="2:5" ht="20.100000000000001" customHeight="1" thickBot="1" x14ac:dyDescent="0.25">
      <c r="B45" s="4" t="s">
        <v>32</v>
      </c>
      <c r="C45" s="5">
        <v>3666</v>
      </c>
      <c r="D45" s="5">
        <v>2129</v>
      </c>
      <c r="E45" s="6">
        <f t="shared" si="3"/>
        <v>-0.41925804691762136</v>
      </c>
    </row>
    <row r="46" spans="2:5" ht="20.100000000000001" customHeight="1" thickBot="1" x14ac:dyDescent="0.25">
      <c r="B46" s="4" t="s">
        <v>35</v>
      </c>
      <c r="C46" s="5">
        <v>798</v>
      </c>
      <c r="D46" s="5">
        <v>910</v>
      </c>
      <c r="E46" s="6">
        <f t="shared" si="3"/>
        <v>0.14035087719298245</v>
      </c>
    </row>
    <row r="47" spans="2:5" ht="20.100000000000001" customHeight="1" thickBot="1" x14ac:dyDescent="0.25">
      <c r="B47" s="4" t="s">
        <v>67</v>
      </c>
      <c r="C47" s="5">
        <v>946</v>
      </c>
      <c r="D47" s="5">
        <v>1102</v>
      </c>
      <c r="E47" s="6">
        <f t="shared" si="3"/>
        <v>0.16490486257928119</v>
      </c>
    </row>
    <row r="48" spans="2:5" ht="20.100000000000001" customHeight="1" collapsed="1" thickBot="1" x14ac:dyDescent="0.25">
      <c r="B48" s="4" t="s">
        <v>36</v>
      </c>
      <c r="C48" s="6">
        <f>C42/(C42+C43)</f>
        <v>0.95778145695364236</v>
      </c>
      <c r="D48" s="6">
        <f>D42/(D42+D43)</f>
        <v>0.95200629425649097</v>
      </c>
      <c r="E48" s="6">
        <f t="shared" si="3"/>
        <v>-6.0297290736031827E-3</v>
      </c>
    </row>
    <row r="49" spans="2:5" ht="20.100000000000001" customHeight="1" thickBot="1" x14ac:dyDescent="0.25">
      <c r="B49" s="4" t="s">
        <v>37</v>
      </c>
      <c r="C49" s="6">
        <f>C45/(C44+C45)</f>
        <v>0.9940347071583514</v>
      </c>
      <c r="D49" s="6">
        <f t="shared" ref="D49" si="4">D45/(D44+D45)</f>
        <v>0.99625643425362653</v>
      </c>
      <c r="E49" s="6">
        <f t="shared" si="3"/>
        <v>2.2350598819898177E-3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1210</v>
      </c>
      <c r="D56" s="5">
        <v>1288</v>
      </c>
      <c r="E56" s="6">
        <f>IF(C56&gt;0,(D56-C56)/C56,"-")</f>
        <v>6.4462809917355368E-2</v>
      </c>
    </row>
    <row r="57" spans="2:5" ht="20.100000000000001" customHeight="1" thickBot="1" x14ac:dyDescent="0.25">
      <c r="B57" s="4" t="s">
        <v>41</v>
      </c>
      <c r="C57" s="5">
        <v>680</v>
      </c>
      <c r="D57" s="5">
        <v>696</v>
      </c>
      <c r="E57" s="6">
        <f t="shared" ref="E57:E61" si="5">IF(C57&gt;0,(D57-C57)/C57,"-")</f>
        <v>2.3529411764705882E-2</v>
      </c>
    </row>
    <row r="58" spans="2:5" ht="20.100000000000001" customHeight="1" thickBot="1" x14ac:dyDescent="0.25">
      <c r="B58" s="4" t="s">
        <v>42</v>
      </c>
      <c r="C58" s="5">
        <v>479</v>
      </c>
      <c r="D58" s="5">
        <v>525</v>
      </c>
      <c r="E58" s="6">
        <f t="shared" si="5"/>
        <v>9.6033402922755737E-2</v>
      </c>
    </row>
    <row r="59" spans="2:5" ht="20.100000000000001" customHeight="1" collapsed="1" thickBot="1" x14ac:dyDescent="0.25">
      <c r="B59" s="4" t="s">
        <v>98</v>
      </c>
      <c r="C59" s="6">
        <f>(C57+C58)/C56</f>
        <v>0.95785123966942154</v>
      </c>
      <c r="D59" s="6">
        <f>(D57+D58)/D56</f>
        <v>0.94798136645962738</v>
      </c>
      <c r="E59" s="6">
        <f t="shared" si="5"/>
        <v>-1.0304181694435657E-2</v>
      </c>
    </row>
    <row r="60" spans="2:5" ht="20.100000000000001" customHeight="1" thickBot="1" x14ac:dyDescent="0.25">
      <c r="B60" s="4" t="s">
        <v>39</v>
      </c>
      <c r="C60" s="6">
        <v>0.94839609483960952</v>
      </c>
      <c r="D60" s="6">
        <v>0.92800000000000005</v>
      </c>
      <c r="E60" s="6">
        <f t="shared" si="5"/>
        <v>-2.1505882352941159E-2</v>
      </c>
    </row>
    <row r="61" spans="2:5" ht="20.100000000000001" customHeight="1" thickBot="1" x14ac:dyDescent="0.25">
      <c r="B61" s="4" t="s">
        <v>40</v>
      </c>
      <c r="C61" s="6">
        <v>0.97160243407707914</v>
      </c>
      <c r="D61" s="6">
        <v>0.97583643122676578</v>
      </c>
      <c r="E61" s="6">
        <f t="shared" si="5"/>
        <v>4.3577465444582762E-3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8206</v>
      </c>
      <c r="D68" s="5">
        <v>6510</v>
      </c>
      <c r="E68" s="6">
        <f>IF(C68&gt;0,(D68-C68)/C68,"-")</f>
        <v>-0.20667804045820132</v>
      </c>
    </row>
    <row r="69" spans="2:10" ht="20.100000000000001" customHeight="1" thickBot="1" x14ac:dyDescent="0.25">
      <c r="B69" s="4" t="s">
        <v>45</v>
      </c>
      <c r="C69" s="5">
        <v>2631</v>
      </c>
      <c r="D69" s="5">
        <v>2531</v>
      </c>
      <c r="E69" s="6">
        <f t="shared" ref="E69:E75" si="6">IF(C69&gt;0,(D69-C69)/C69,"-")</f>
        <v>-3.800836183960471E-2</v>
      </c>
    </row>
    <row r="70" spans="2:10" ht="20.100000000000001" customHeight="1" thickBot="1" x14ac:dyDescent="0.25">
      <c r="B70" s="4" t="s">
        <v>43</v>
      </c>
      <c r="C70" s="5">
        <v>10</v>
      </c>
      <c r="D70" s="5">
        <v>11</v>
      </c>
      <c r="E70" s="6">
        <f t="shared" si="6"/>
        <v>0.1</v>
      </c>
    </row>
    <row r="71" spans="2:10" ht="20.100000000000001" customHeight="1" thickBot="1" x14ac:dyDescent="0.25">
      <c r="B71" s="4" t="s">
        <v>46</v>
      </c>
      <c r="C71" s="5">
        <v>4428</v>
      </c>
      <c r="D71" s="5">
        <v>2669</v>
      </c>
      <c r="E71" s="6">
        <f t="shared" si="6"/>
        <v>-0.39724480578139115</v>
      </c>
    </row>
    <row r="72" spans="2:10" ht="20.100000000000001" customHeight="1" thickBot="1" x14ac:dyDescent="0.25">
      <c r="B72" s="4" t="s">
        <v>47</v>
      </c>
      <c r="C72" s="5">
        <v>894</v>
      </c>
      <c r="D72" s="5">
        <v>1031</v>
      </c>
      <c r="E72" s="6">
        <f t="shared" si="6"/>
        <v>0.15324384787472037</v>
      </c>
    </row>
    <row r="73" spans="2:10" ht="20.100000000000001" customHeight="1" thickBot="1" x14ac:dyDescent="0.25">
      <c r="B73" s="4" t="s">
        <v>48</v>
      </c>
      <c r="C73" s="5">
        <v>241</v>
      </c>
      <c r="D73" s="5">
        <v>267</v>
      </c>
      <c r="E73" s="6">
        <f t="shared" si="6"/>
        <v>0.1078838174273859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2</v>
      </c>
      <c r="D75" s="5">
        <v>1</v>
      </c>
      <c r="E75" s="6">
        <f t="shared" si="6"/>
        <v>-0.5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299</v>
      </c>
      <c r="D88" s="5">
        <v>311</v>
      </c>
      <c r="E88" s="6">
        <f>IF(C88&gt;0,(D88-C88)/C88,"-")</f>
        <v>4.0133779264214048E-2</v>
      </c>
    </row>
    <row r="89" spans="2:5" ht="29.25" thickBot="1" x14ac:dyDescent="0.25">
      <c r="B89" s="4" t="s">
        <v>52</v>
      </c>
      <c r="C89" s="5">
        <v>149</v>
      </c>
      <c r="D89" s="5">
        <v>133</v>
      </c>
      <c r="E89" s="6">
        <f t="shared" ref="E89:E91" si="7">IF(C89&gt;0,(D89-C89)/C89,"-")</f>
        <v>-0.10738255033557047</v>
      </c>
    </row>
    <row r="90" spans="2:5" ht="29.25" customHeight="1" thickBot="1" x14ac:dyDescent="0.25">
      <c r="B90" s="4" t="s">
        <v>53</v>
      </c>
      <c r="C90" s="5">
        <v>361</v>
      </c>
      <c r="D90" s="5">
        <v>294</v>
      </c>
      <c r="E90" s="6">
        <f t="shared" si="7"/>
        <v>-0.18559556786703602</v>
      </c>
    </row>
    <row r="91" spans="2:5" ht="29.25" customHeight="1" thickBot="1" x14ac:dyDescent="0.25">
      <c r="B91" s="4" t="s">
        <v>54</v>
      </c>
      <c r="C91" s="6">
        <f>(C88+C89)/(C88+C89+C90)</f>
        <v>0.553770086526576</v>
      </c>
      <c r="D91" s="6">
        <f>(D88+D89)/(D88+D89+D90)</f>
        <v>0.60162601626016265</v>
      </c>
      <c r="E91" s="6">
        <f t="shared" si="7"/>
        <v>8.6418408826945542E-2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818</v>
      </c>
      <c r="D98" s="5">
        <v>750</v>
      </c>
      <c r="E98" s="6">
        <f>IF(C98&gt;0,(D98-C98)/C98,"-")</f>
        <v>-8.3129584352078234E-2</v>
      </c>
    </row>
    <row r="99" spans="2:5" ht="20.100000000000001" customHeight="1" thickBot="1" x14ac:dyDescent="0.25">
      <c r="B99" s="4" t="s">
        <v>41</v>
      </c>
      <c r="C99" s="5">
        <v>281</v>
      </c>
      <c r="D99" s="5">
        <v>265</v>
      </c>
      <c r="E99" s="6">
        <f t="shared" ref="E99:E103" si="8">IF(C99&gt;0,(D99-C99)/C99,"-")</f>
        <v>-5.6939501779359428E-2</v>
      </c>
    </row>
    <row r="100" spans="2:5" ht="20.100000000000001" customHeight="1" thickBot="1" x14ac:dyDescent="0.25">
      <c r="B100" s="4" t="s">
        <v>42</v>
      </c>
      <c r="C100" s="5">
        <v>169</v>
      </c>
      <c r="D100" s="5">
        <v>180</v>
      </c>
      <c r="E100" s="6">
        <f t="shared" si="8"/>
        <v>6.5088757396449703E-2</v>
      </c>
    </row>
    <row r="101" spans="2:5" ht="20.100000000000001" customHeight="1" thickBot="1" x14ac:dyDescent="0.25">
      <c r="B101" s="4" t="s">
        <v>98</v>
      </c>
      <c r="C101" s="6">
        <f>(C99+C100)/C98</f>
        <v>0.55012224938875309</v>
      </c>
      <c r="D101" s="6">
        <f>(D99+D100)/D98</f>
        <v>0.59333333333333338</v>
      </c>
      <c r="E101" s="6">
        <f t="shared" si="8"/>
        <v>7.8548148148148159E-2</v>
      </c>
    </row>
    <row r="102" spans="2:5" ht="20.100000000000001" customHeight="1" thickBot="1" x14ac:dyDescent="0.25">
      <c r="B102" s="4" t="s">
        <v>39</v>
      </c>
      <c r="C102" s="6">
        <v>0.56997971602434072</v>
      </c>
      <c r="D102" s="6">
        <v>0.60364464692482911</v>
      </c>
      <c r="E102" s="6">
        <f t="shared" si="8"/>
        <v>5.9063384106550806E-2</v>
      </c>
    </row>
    <row r="103" spans="2:5" ht="20.100000000000001" customHeight="1" thickBot="1" x14ac:dyDescent="0.25">
      <c r="B103" s="4" t="s">
        <v>40</v>
      </c>
      <c r="C103" s="6">
        <v>0.52</v>
      </c>
      <c r="D103" s="6">
        <v>0.5787781350482315</v>
      </c>
      <c r="E103" s="6">
        <f t="shared" si="8"/>
        <v>0.11303487509275285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769</v>
      </c>
      <c r="D110" s="5">
        <v>837</v>
      </c>
      <c r="E110" s="6">
        <f>IF(C110&gt;0,(D110-C110)/C110,"-")</f>
        <v>8.8426527958387513E-2</v>
      </c>
    </row>
    <row r="111" spans="2:5" ht="15" thickBot="1" x14ac:dyDescent="0.25">
      <c r="B111" s="4" t="s">
        <v>56</v>
      </c>
      <c r="C111" s="5">
        <v>278</v>
      </c>
      <c r="D111" s="5">
        <v>343</v>
      </c>
      <c r="E111" s="6">
        <f t="shared" ref="E111:E112" si="9">IF(C111&gt;0,(D111-C111)/C111,"-")</f>
        <v>0.23381294964028776</v>
      </c>
    </row>
    <row r="112" spans="2:5" ht="15" thickBot="1" x14ac:dyDescent="0.25">
      <c r="B112" s="4" t="s">
        <v>57</v>
      </c>
      <c r="C112" s="5">
        <v>491</v>
      </c>
      <c r="D112" s="5">
        <v>494</v>
      </c>
      <c r="E112" s="6">
        <f t="shared" si="9"/>
        <v>6.1099796334012219E-3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7</v>
      </c>
      <c r="D126" s="10">
        <v>1</v>
      </c>
      <c r="E126" s="10">
        <v>0</v>
      </c>
      <c r="F126" s="10">
        <v>8</v>
      </c>
      <c r="G126" s="10">
        <v>5</v>
      </c>
      <c r="H126" s="10">
        <v>0</v>
      </c>
      <c r="I126" s="10">
        <v>1</v>
      </c>
      <c r="J126" s="10">
        <v>6</v>
      </c>
      <c r="K126" s="6">
        <f>IF(C126=0,"-",(G126-C126)/C126)</f>
        <v>-0.2857142857142857</v>
      </c>
      <c r="L126" s="6">
        <f t="shared" ref="L126:N131" si="10">IF(D126=0,"-",(H126-D126)/D126)</f>
        <v>-1</v>
      </c>
      <c r="M126" s="6" t="str">
        <f t="shared" si="10"/>
        <v>-</v>
      </c>
      <c r="N126" s="6">
        <f t="shared" si="10"/>
        <v>-0.25</v>
      </c>
    </row>
    <row r="127" spans="2:14" ht="15" thickBot="1" x14ac:dyDescent="0.25">
      <c r="B127" s="4" t="s">
        <v>64</v>
      </c>
      <c r="C127" s="10">
        <v>0</v>
      </c>
      <c r="D127" s="10">
        <v>1</v>
      </c>
      <c r="E127" s="10">
        <v>0</v>
      </c>
      <c r="F127" s="10">
        <v>1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>
        <f t="shared" si="10"/>
        <v>-1</v>
      </c>
      <c r="M127" s="6" t="str">
        <f t="shared" si="10"/>
        <v>-</v>
      </c>
      <c r="N127" s="6">
        <f t="shared" si="10"/>
        <v>-1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si="11"/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67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4" t="s">
        <v>68</v>
      </c>
      <c r="C131" s="10">
        <v>9</v>
      </c>
      <c r="D131" s="10">
        <v>2</v>
      </c>
      <c r="E131" s="10">
        <v>0</v>
      </c>
      <c r="F131" s="10">
        <v>11</v>
      </c>
      <c r="G131" s="10">
        <v>6</v>
      </c>
      <c r="H131" s="10">
        <v>0</v>
      </c>
      <c r="I131" s="10">
        <v>1</v>
      </c>
      <c r="J131" s="10">
        <v>7</v>
      </c>
      <c r="K131" s="6">
        <f t="shared" si="11"/>
        <v>-0.33333333333333331</v>
      </c>
      <c r="L131" s="6">
        <f t="shared" si="10"/>
        <v>-1</v>
      </c>
      <c r="M131" s="6" t="str">
        <f t="shared" si="10"/>
        <v>-</v>
      </c>
      <c r="N131" s="6">
        <f t="shared" si="10"/>
        <v>-0.36363636363636365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0.5</v>
      </c>
      <c r="E132" s="6" t="str">
        <f t="shared" ref="E132:J132" si="12">IF(E126=0,"-",E126/(E126+E127))</f>
        <v>-</v>
      </c>
      <c r="F132" s="6">
        <f t="shared" si="12"/>
        <v>0.88888888888888884</v>
      </c>
      <c r="G132" s="6">
        <f t="shared" si="12"/>
        <v>1</v>
      </c>
      <c r="H132" s="6" t="str">
        <f t="shared" si="12"/>
        <v>-</v>
      </c>
      <c r="I132" s="6">
        <f t="shared" si="12"/>
        <v>1</v>
      </c>
      <c r="J132" s="6">
        <f t="shared" si="12"/>
        <v>1</v>
      </c>
      <c r="K132" s="6">
        <f>IF(OR(C132="-",G132="-"),"-",(G132-C132)/C132)</f>
        <v>0</v>
      </c>
      <c r="L132" s="6" t="str">
        <f t="shared" ref="L132:N133" si="13">IF(OR(D132="-",H132="-"),"-",(H132-D132)/D132)</f>
        <v>-</v>
      </c>
      <c r="M132" s="6" t="str">
        <f t="shared" si="13"/>
        <v>-</v>
      </c>
      <c r="N132" s="6">
        <f t="shared" si="13"/>
        <v>0.12500000000000006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1</v>
      </c>
      <c r="J141" s="10">
        <v>1</v>
      </c>
      <c r="K141" s="6" t="str">
        <f>IF(C141=0,"-",(G141-C141)/C141)</f>
        <v>-</v>
      </c>
      <c r="L141" s="6" t="str">
        <f t="shared" ref="L141:N145" si="15">IF(D141=0,"-",(H141-D141)/D141)</f>
        <v>-</v>
      </c>
      <c r="M141" s="6" t="str">
        <f t="shared" si="15"/>
        <v>-</v>
      </c>
      <c r="N141" s="6" t="str">
        <f t="shared" si="15"/>
        <v>-</v>
      </c>
    </row>
    <row r="142" spans="2:14" ht="15" thickBot="1" x14ac:dyDescent="0.25">
      <c r="B142" s="4" t="s">
        <v>72</v>
      </c>
      <c r="C142" s="10">
        <v>9</v>
      </c>
      <c r="D142" s="10">
        <v>0</v>
      </c>
      <c r="E142" s="10">
        <v>0</v>
      </c>
      <c r="F142" s="10">
        <v>9</v>
      </c>
      <c r="G142" s="10">
        <v>3</v>
      </c>
      <c r="H142" s="10">
        <v>0</v>
      </c>
      <c r="I142" s="10">
        <v>0</v>
      </c>
      <c r="J142" s="10">
        <v>3</v>
      </c>
      <c r="K142" s="6">
        <f t="shared" ref="K142:K145" si="16">IF(C142=0,"-",(G142-C142)/C142)</f>
        <v>-0.66666666666666663</v>
      </c>
      <c r="L142" s="6" t="str">
        <f t="shared" si="15"/>
        <v>-</v>
      </c>
      <c r="M142" s="6" t="str">
        <f t="shared" si="15"/>
        <v>-</v>
      </c>
      <c r="N142" s="6">
        <f t="shared" si="15"/>
        <v>-0.66666666666666663</v>
      </c>
    </row>
    <row r="143" spans="2:14" ht="15" thickBot="1" x14ac:dyDescent="0.25">
      <c r="B143" s="4" t="s">
        <v>73</v>
      </c>
      <c r="C143" s="10">
        <v>113</v>
      </c>
      <c r="D143" s="10">
        <v>0</v>
      </c>
      <c r="E143" s="10">
        <v>6</v>
      </c>
      <c r="F143" s="10">
        <v>119</v>
      </c>
      <c r="G143" s="10">
        <v>102</v>
      </c>
      <c r="H143" s="10">
        <v>0</v>
      </c>
      <c r="I143" s="10">
        <v>5</v>
      </c>
      <c r="J143" s="10">
        <v>107</v>
      </c>
      <c r="K143" s="6">
        <f t="shared" si="16"/>
        <v>-9.7345132743362831E-2</v>
      </c>
      <c r="L143" s="6" t="str">
        <f t="shared" si="15"/>
        <v>-</v>
      </c>
      <c r="M143" s="6">
        <f t="shared" si="15"/>
        <v>-0.16666666666666666</v>
      </c>
      <c r="N143" s="6">
        <f t="shared" si="15"/>
        <v>-0.10084033613445378</v>
      </c>
    </row>
    <row r="144" spans="2:14" ht="15" thickBot="1" x14ac:dyDescent="0.25">
      <c r="B144" s="4" t="s">
        <v>74</v>
      </c>
      <c r="C144" s="10">
        <v>39</v>
      </c>
      <c r="D144" s="10">
        <v>0</v>
      </c>
      <c r="E144" s="10">
        <v>4</v>
      </c>
      <c r="F144" s="10">
        <v>43</v>
      </c>
      <c r="G144" s="10">
        <v>20</v>
      </c>
      <c r="H144" s="10">
        <v>0</v>
      </c>
      <c r="I144" s="10">
        <v>2</v>
      </c>
      <c r="J144" s="10">
        <v>22</v>
      </c>
      <c r="K144" s="6">
        <f t="shared" si="16"/>
        <v>-0.48717948717948717</v>
      </c>
      <c r="L144" s="6" t="str">
        <f t="shared" si="15"/>
        <v>-</v>
      </c>
      <c r="M144" s="6">
        <f t="shared" si="15"/>
        <v>-0.5</v>
      </c>
      <c r="N144" s="6">
        <f t="shared" si="15"/>
        <v>-0.48837209302325579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161</v>
      </c>
      <c r="D146" s="10">
        <v>0</v>
      </c>
      <c r="E146" s="10">
        <v>10</v>
      </c>
      <c r="F146" s="10">
        <v>171</v>
      </c>
      <c r="G146" s="10">
        <v>125</v>
      </c>
      <c r="H146" s="10">
        <v>0</v>
      </c>
      <c r="I146" s="10">
        <v>8</v>
      </c>
      <c r="J146" s="10">
        <v>133</v>
      </c>
      <c r="K146" s="6">
        <f t="shared" ref="K146" si="17">IF(C146=0,"-",(G146-C146)/C146)</f>
        <v>-0.2236024844720497</v>
      </c>
      <c r="L146" s="6" t="str">
        <f t="shared" ref="L146" si="18">IF(D146=0,"-",(H146-D146)/D146)</f>
        <v>-</v>
      </c>
      <c r="M146" s="6">
        <f t="shared" ref="M146" si="19">IF(E146=0,"-",(I146-E146)/E146)</f>
        <v>-0.2</v>
      </c>
      <c r="N146" s="6">
        <f t="shared" ref="N146" si="20">IF(F146=0,"-",(J146-F146)/F146)</f>
        <v>-0.22222222222222221</v>
      </c>
    </row>
    <row r="147" spans="2:14" ht="29.25" thickBot="1" x14ac:dyDescent="0.25">
      <c r="B147" s="7" t="s">
        <v>76</v>
      </c>
      <c r="C147" s="6" t="str">
        <f t="shared" ref="C147:J148" si="21">IF(C141=0,"-",(C141/(C141+C143)))</f>
        <v>-</v>
      </c>
      <c r="D147" s="6" t="str">
        <f t="shared" si="21"/>
        <v>-</v>
      </c>
      <c r="E147" s="6" t="str">
        <f t="shared" si="21"/>
        <v>-</v>
      </c>
      <c r="F147" s="6" t="str">
        <f t="shared" si="21"/>
        <v>-</v>
      </c>
      <c r="G147" s="6" t="str">
        <f t="shared" si="21"/>
        <v>-</v>
      </c>
      <c r="H147" s="6" t="str">
        <f t="shared" si="21"/>
        <v>-</v>
      </c>
      <c r="I147" s="6">
        <f t="shared" si="21"/>
        <v>0.16666666666666666</v>
      </c>
      <c r="J147" s="6">
        <f t="shared" si="21"/>
        <v>9.2592592592592587E-3</v>
      </c>
      <c r="K147" s="6" t="str">
        <f>IF(OR(C147="-",G147="-"),"-",(G147-C147)/C147)</f>
        <v>-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 t="str">
        <f t="shared" si="22"/>
        <v>-</v>
      </c>
    </row>
    <row r="148" spans="2:14" ht="29.25" thickBot="1" x14ac:dyDescent="0.25">
      <c r="B148" s="7" t="s">
        <v>77</v>
      </c>
      <c r="C148" s="6">
        <f t="shared" si="21"/>
        <v>0.1875</v>
      </c>
      <c r="D148" s="6" t="str">
        <f t="shared" si="21"/>
        <v>-</v>
      </c>
      <c r="E148" s="6" t="str">
        <f t="shared" si="21"/>
        <v>-</v>
      </c>
      <c r="F148" s="6">
        <f t="shared" si="21"/>
        <v>0.17307692307692307</v>
      </c>
      <c r="G148" s="6">
        <f t="shared" si="21"/>
        <v>0.13043478260869565</v>
      </c>
      <c r="H148" s="6" t="str">
        <f t="shared" si="21"/>
        <v>-</v>
      </c>
      <c r="I148" s="6" t="str">
        <f t="shared" si="21"/>
        <v>-</v>
      </c>
      <c r="J148" s="6">
        <f t="shared" si="21"/>
        <v>0.12</v>
      </c>
      <c r="K148" s="6">
        <f>IF(OR(C148="-",G148="-"),"-",(G148-C148)/C148)</f>
        <v>-0.30434782608695654</v>
      </c>
      <c r="L148" s="6" t="str">
        <f t="shared" si="22"/>
        <v>-</v>
      </c>
      <c r="M148" s="6" t="str">
        <f t="shared" si="22"/>
        <v>-</v>
      </c>
      <c r="N148" s="6">
        <f t="shared" si="22"/>
        <v>-0.3066666666666667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152</v>
      </c>
      <c r="D155" s="19">
        <v>122</v>
      </c>
      <c r="E155" s="18">
        <f>IF(C155=0,"-",(D155-C155)/C155)</f>
        <v>-0.19736842105263158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9</v>
      </c>
      <c r="D156" s="19">
        <v>2</v>
      </c>
      <c r="E156" s="18">
        <f t="shared" ref="E156:E157" si="23">IF(C156=0,"-",(D156-C156)/C156)</f>
        <v>-0.77777777777777779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1</v>
      </c>
      <c r="E157" s="18" t="str">
        <f t="shared" si="23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0.94409937888198758</v>
      </c>
      <c r="D158" s="18">
        <f>IF(D155=0,"-",D155/(D155+D156+D157))</f>
        <v>0.97599999999999998</v>
      </c>
      <c r="E158" s="18">
        <f>IF(OR(C158="-",D158="-"),"-",(D158-C158)/C158)</f>
        <v>3.3789473684210494E-2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9</v>
      </c>
      <c r="D164" s="5">
        <v>6</v>
      </c>
      <c r="E164" s="6">
        <f>IF(C164=0,"-",(D164-C164)/C164)</f>
        <v>-0.33333333333333331</v>
      </c>
    </row>
    <row r="165" spans="2:14" ht="20.100000000000001" customHeight="1" thickBot="1" x14ac:dyDescent="0.25">
      <c r="B165" s="4" t="s">
        <v>41</v>
      </c>
      <c r="C165" s="5">
        <v>4</v>
      </c>
      <c r="D165" s="5">
        <v>3</v>
      </c>
      <c r="E165" s="6">
        <f t="shared" ref="E165:E166" si="24">IF(C165=0,"-",(D165-C165)/C165)</f>
        <v>-0.25</v>
      </c>
    </row>
    <row r="166" spans="2:14" ht="20.100000000000001" customHeight="1" thickBot="1" x14ac:dyDescent="0.25">
      <c r="B166" s="4" t="s">
        <v>42</v>
      </c>
      <c r="C166" s="5">
        <v>4</v>
      </c>
      <c r="D166" s="5">
        <v>3</v>
      </c>
      <c r="E166" s="6">
        <f t="shared" si="24"/>
        <v>-0.25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0.88888888888888884</v>
      </c>
      <c r="D167" s="6">
        <f>IF(D164=0,"-",(D165+D166)/D164)</f>
        <v>1</v>
      </c>
      <c r="E167" s="6">
        <f t="shared" ref="E167:E169" si="25">IF(OR(C167="-",D167="-"),"-",(D167-C167)/C167)</f>
        <v>0.12500000000000006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14" ht="20.100000000000001" customHeight="1" thickBot="1" x14ac:dyDescent="0.25">
      <c r="B169" s="4" t="s">
        <v>40</v>
      </c>
      <c r="C169" s="6">
        <v>0.8</v>
      </c>
      <c r="D169" s="6">
        <v>1</v>
      </c>
      <c r="E169" s="6">
        <f t="shared" si="25"/>
        <v>0.24999999999999994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14</v>
      </c>
      <c r="D176" s="5">
        <v>11</v>
      </c>
      <c r="E176" s="6">
        <f>IF(C176=0,"-",(D176-C176)/C176)</f>
        <v>-0.21428571428571427</v>
      </c>
      <c r="H176" s="13"/>
    </row>
    <row r="177" spans="2:10" ht="15" thickBot="1" x14ac:dyDescent="0.25">
      <c r="B177" s="4" t="s">
        <v>43</v>
      </c>
      <c r="C177" s="5">
        <v>13</v>
      </c>
      <c r="D177" s="5">
        <v>7</v>
      </c>
      <c r="E177" s="6">
        <f t="shared" ref="E177:E183" si="26">IF(C177=0,"-",(D177-C177)/C177)</f>
        <v>-0.46153846153846156</v>
      </c>
      <c r="H177" s="13"/>
    </row>
    <row r="178" spans="2:10" ht="15" thickBot="1" x14ac:dyDescent="0.25">
      <c r="B178" s="4" t="s">
        <v>47</v>
      </c>
      <c r="C178" s="5">
        <v>1</v>
      </c>
      <c r="D178" s="5">
        <v>2</v>
      </c>
      <c r="E178" s="6">
        <f t="shared" si="26"/>
        <v>1</v>
      </c>
      <c r="H178" s="13"/>
    </row>
    <row r="179" spans="2:10" ht="15" thickBot="1" x14ac:dyDescent="0.25">
      <c r="B179" s="4" t="s">
        <v>78</v>
      </c>
      <c r="C179" s="5">
        <v>0</v>
      </c>
      <c r="D179" s="5">
        <v>2</v>
      </c>
      <c r="E179" s="6" t="str">
        <f t="shared" si="26"/>
        <v>-</v>
      </c>
      <c r="H179" s="13"/>
    </row>
    <row r="180" spans="2:10" ht="15" thickBot="1" x14ac:dyDescent="0.25">
      <c r="B180" s="15" t="s">
        <v>79</v>
      </c>
      <c r="C180" s="5">
        <v>170</v>
      </c>
      <c r="D180" s="5">
        <v>133</v>
      </c>
      <c r="E180" s="6">
        <f t="shared" si="26"/>
        <v>-0.21764705882352942</v>
      </c>
      <c r="H180" s="13"/>
    </row>
    <row r="181" spans="2:10" ht="15" thickBot="1" x14ac:dyDescent="0.25">
      <c r="B181" s="4" t="s">
        <v>47</v>
      </c>
      <c r="C181" s="5">
        <v>159</v>
      </c>
      <c r="D181" s="5">
        <v>120</v>
      </c>
      <c r="E181" s="6">
        <f t="shared" si="26"/>
        <v>-0.24528301886792453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11</v>
      </c>
      <c r="D183" s="5">
        <v>13</v>
      </c>
      <c r="E183" s="6">
        <f t="shared" si="26"/>
        <v>0.18181818181818182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18</v>
      </c>
      <c r="D195" s="5">
        <v>14</v>
      </c>
      <c r="E195" s="6">
        <f t="shared" ref="E195:E198" si="27">IF(C195=0,"-",(D195-C195)/C195)</f>
        <v>-0.22222222222222221</v>
      </c>
    </row>
    <row r="196" spans="2:5" ht="15" thickBot="1" x14ac:dyDescent="0.25">
      <c r="B196" s="4" t="s">
        <v>83</v>
      </c>
      <c r="C196" s="5">
        <v>0</v>
      </c>
      <c r="D196" s="5">
        <v>0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18</v>
      </c>
      <c r="D197" s="5">
        <v>14</v>
      </c>
      <c r="E197" s="6">
        <f t="shared" si="27"/>
        <v>-0.22222222222222221</v>
      </c>
    </row>
    <row r="198" spans="2:5" ht="15" thickBot="1" x14ac:dyDescent="0.25">
      <c r="B198" s="4" t="s">
        <v>85</v>
      </c>
      <c r="C198" s="5">
        <v>18</v>
      </c>
      <c r="D198" s="5">
        <v>14</v>
      </c>
      <c r="E198" s="6">
        <f t="shared" si="27"/>
        <v>-0.22222222222222221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18</v>
      </c>
      <c r="D206" s="5">
        <v>14</v>
      </c>
      <c r="E206" s="6">
        <f t="shared" si="28"/>
        <v>-0.22222222222222221</v>
      </c>
    </row>
    <row r="207" spans="2:5" ht="20.100000000000001" customHeight="1" thickBot="1" x14ac:dyDescent="0.25">
      <c r="B207" s="17" t="s">
        <v>86</v>
      </c>
      <c r="C207" s="5">
        <v>16</v>
      </c>
      <c r="D207" s="5">
        <v>12</v>
      </c>
      <c r="E207" s="6">
        <f t="shared" si="28"/>
        <v>-0.25</v>
      </c>
    </row>
    <row r="208" spans="2:5" ht="20.100000000000001" customHeight="1" thickBot="1" x14ac:dyDescent="0.25">
      <c r="B208" s="17" t="s">
        <v>87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20</v>
      </c>
      <c r="D219" s="5">
        <v>28</v>
      </c>
      <c r="E219" s="6">
        <f t="shared" ref="E219:E221" si="30">IF(C219=0,"-",(D219-C219)/C219)</f>
        <v>0.4</v>
      </c>
    </row>
    <row r="220" spans="2:5" ht="15" thickBot="1" x14ac:dyDescent="0.25">
      <c r="B220" s="16" t="s">
        <v>92</v>
      </c>
      <c r="C220" s="5">
        <v>26</v>
      </c>
      <c r="D220" s="5">
        <v>24</v>
      </c>
      <c r="E220" s="6">
        <f t="shared" si="30"/>
        <v>-7.6923076923076927E-2</v>
      </c>
    </row>
    <row r="221" spans="2:5" ht="15" thickBot="1" x14ac:dyDescent="0.25">
      <c r="B221" s="16" t="s">
        <v>93</v>
      </c>
      <c r="C221" s="5">
        <v>6</v>
      </c>
      <c r="D221" s="5">
        <v>10</v>
      </c>
      <c r="E221" s="6">
        <f t="shared" si="30"/>
        <v>0.66666666666666663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1887</v>
      </c>
      <c r="D14" s="5">
        <v>1957</v>
      </c>
      <c r="E14" s="6">
        <f>IF(C14&gt;0,(D14-C14)/C14,"-")</f>
        <v>3.7095919448860627E-2</v>
      </c>
    </row>
    <row r="15" spans="1:5" ht="20.100000000000001" customHeight="1" thickBot="1" x14ac:dyDescent="0.25">
      <c r="B15" s="4" t="s">
        <v>17</v>
      </c>
      <c r="C15" s="5">
        <v>1828</v>
      </c>
      <c r="D15" s="5">
        <v>1919</v>
      </c>
      <c r="E15" s="6">
        <f t="shared" ref="E15:E23" si="0">IF(C15&gt;0,(D15-C15)/C15,"-")</f>
        <v>4.9781181619256015E-2</v>
      </c>
    </row>
    <row r="16" spans="1:5" ht="20.100000000000001" customHeight="1" thickBot="1" x14ac:dyDescent="0.25">
      <c r="B16" s="4" t="s">
        <v>18</v>
      </c>
      <c r="C16" s="5">
        <v>1101</v>
      </c>
      <c r="D16" s="5">
        <v>1055</v>
      </c>
      <c r="E16" s="6">
        <f t="shared" si="0"/>
        <v>-4.1780199818346957E-2</v>
      </c>
    </row>
    <row r="17" spans="2:5" ht="20.100000000000001" customHeight="1" thickBot="1" x14ac:dyDescent="0.25">
      <c r="B17" s="4" t="s">
        <v>19</v>
      </c>
      <c r="C17" s="5">
        <v>727</v>
      </c>
      <c r="D17" s="5">
        <v>864</v>
      </c>
      <c r="E17" s="6">
        <f t="shared" si="0"/>
        <v>0.18844566712517194</v>
      </c>
    </row>
    <row r="18" spans="2:5" ht="20.100000000000001" customHeight="1" thickBot="1" x14ac:dyDescent="0.25">
      <c r="B18" s="4" t="s">
        <v>20</v>
      </c>
      <c r="C18" s="6">
        <f>C17/C15</f>
        <v>0.39770240700218817</v>
      </c>
      <c r="D18" s="6">
        <f>D17/D15</f>
        <v>0.45023449713392394</v>
      </c>
      <c r="E18" s="6">
        <f t="shared" si="0"/>
        <v>0.1320889418993301</v>
      </c>
    </row>
    <row r="19" spans="2:5" ht="30" customHeight="1" thickBot="1" x14ac:dyDescent="0.25">
      <c r="B19" s="4" t="s">
        <v>23</v>
      </c>
      <c r="C19" s="5">
        <v>164</v>
      </c>
      <c r="D19" s="5">
        <v>83</v>
      </c>
      <c r="E19" s="6">
        <f t="shared" si="0"/>
        <v>-0.49390243902439024</v>
      </c>
    </row>
    <row r="20" spans="2:5" ht="20.100000000000001" customHeight="1" thickBot="1" x14ac:dyDescent="0.25">
      <c r="B20" s="4" t="s">
        <v>24</v>
      </c>
      <c r="C20" s="5">
        <v>77</v>
      </c>
      <c r="D20" s="5">
        <v>47</v>
      </c>
      <c r="E20" s="6">
        <f t="shared" si="0"/>
        <v>-0.38961038961038963</v>
      </c>
    </row>
    <row r="21" spans="2:5" ht="20.100000000000001" customHeight="1" thickBot="1" x14ac:dyDescent="0.25">
      <c r="B21" s="4" t="s">
        <v>25</v>
      </c>
      <c r="C21" s="5">
        <v>87</v>
      </c>
      <c r="D21" s="5">
        <v>36</v>
      </c>
      <c r="E21" s="6">
        <f t="shared" si="0"/>
        <v>-0.58620689655172409</v>
      </c>
    </row>
    <row r="22" spans="2:5" ht="20.100000000000001" customHeight="1" thickBot="1" x14ac:dyDescent="0.25">
      <c r="B22" s="4" t="s">
        <v>21</v>
      </c>
      <c r="C22" s="6">
        <f>C21/C19</f>
        <v>0.53048780487804881</v>
      </c>
      <c r="D22" s="6">
        <f t="shared" ref="D22" si="1">D21/D19</f>
        <v>0.43373493975903615</v>
      </c>
      <c r="E22" s="6">
        <f t="shared" si="0"/>
        <v>-0.18238471125882844</v>
      </c>
    </row>
    <row r="23" spans="2:5" ht="20.100000000000001" customHeight="1" thickBot="1" x14ac:dyDescent="0.25">
      <c r="B23" s="7" t="s">
        <v>26</v>
      </c>
      <c r="C23" s="6">
        <v>0.55887613311524531</v>
      </c>
      <c r="D23" s="6">
        <v>0.58048961985341052</v>
      </c>
      <c r="E23" s="6">
        <f t="shared" si="0"/>
        <v>3.8673125326875092E-2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368</v>
      </c>
      <c r="D32" s="5">
        <v>393</v>
      </c>
      <c r="E32" s="6">
        <f>IF(C32&gt;0,(D32-C32)/C32,"-")</f>
        <v>6.7934782608695649E-2</v>
      </c>
    </row>
    <row r="33" spans="2:5" ht="20.100000000000001" customHeight="1" thickBot="1" x14ac:dyDescent="0.25">
      <c r="B33" s="4" t="s">
        <v>29</v>
      </c>
      <c r="C33" s="5">
        <v>0</v>
      </c>
      <c r="D33" s="5">
        <v>0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278</v>
      </c>
      <c r="D34" s="5">
        <v>305</v>
      </c>
      <c r="E34" s="6">
        <f t="shared" si="2"/>
        <v>9.7122302158273388E-2</v>
      </c>
    </row>
    <row r="35" spans="2:5" ht="20.100000000000001" customHeight="1" thickBot="1" x14ac:dyDescent="0.25">
      <c r="B35" s="4" t="s">
        <v>30</v>
      </c>
      <c r="C35" s="5">
        <v>90</v>
      </c>
      <c r="D35" s="5">
        <v>88</v>
      </c>
      <c r="E35" s="6">
        <f t="shared" si="2"/>
        <v>-2.2222222222222223E-2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176</v>
      </c>
      <c r="D42" s="5">
        <v>190</v>
      </c>
      <c r="E42" s="6">
        <f>IF(C42&gt;0,(D42-C42)/C42,"-")</f>
        <v>7.9545454545454544E-2</v>
      </c>
    </row>
    <row r="43" spans="2:5" ht="20.100000000000001" customHeight="1" thickBot="1" x14ac:dyDescent="0.25">
      <c r="B43" s="4" t="s">
        <v>34</v>
      </c>
      <c r="C43" s="5">
        <v>20</v>
      </c>
      <c r="D43" s="5">
        <v>10</v>
      </c>
      <c r="E43" s="6">
        <f t="shared" ref="E43:E49" si="3">IF(C43&gt;0,(D43-C43)/C43,"-")</f>
        <v>-0.5</v>
      </c>
    </row>
    <row r="44" spans="2:5" ht="20.100000000000001" customHeight="1" thickBot="1" x14ac:dyDescent="0.25">
      <c r="B44" s="4" t="s">
        <v>31</v>
      </c>
      <c r="C44" s="5">
        <v>91</v>
      </c>
      <c r="D44" s="5">
        <v>61</v>
      </c>
      <c r="E44" s="6">
        <f t="shared" si="3"/>
        <v>-0.32967032967032966</v>
      </c>
    </row>
    <row r="45" spans="2:5" ht="20.100000000000001" customHeight="1" thickBot="1" x14ac:dyDescent="0.25">
      <c r="B45" s="4" t="s">
        <v>32</v>
      </c>
      <c r="C45" s="5">
        <v>601</v>
      </c>
      <c r="D45" s="5">
        <v>594</v>
      </c>
      <c r="E45" s="6">
        <f t="shared" si="3"/>
        <v>-1.1647254575707155E-2</v>
      </c>
    </row>
    <row r="46" spans="2:5" ht="20.100000000000001" customHeight="1" thickBot="1" x14ac:dyDescent="0.25">
      <c r="B46" s="4" t="s">
        <v>35</v>
      </c>
      <c r="C46" s="5">
        <v>360</v>
      </c>
      <c r="D46" s="5">
        <v>342</v>
      </c>
      <c r="E46" s="6">
        <f t="shared" si="3"/>
        <v>-0.05</v>
      </c>
    </row>
    <row r="47" spans="2:5" ht="20.100000000000001" customHeight="1" thickBot="1" x14ac:dyDescent="0.25">
      <c r="B47" s="4" t="s">
        <v>67</v>
      </c>
      <c r="C47" s="5">
        <v>444</v>
      </c>
      <c r="D47" s="5">
        <v>557</v>
      </c>
      <c r="E47" s="6">
        <f t="shared" si="3"/>
        <v>0.25450450450450451</v>
      </c>
    </row>
    <row r="48" spans="2:5" ht="20.100000000000001" customHeight="1" collapsed="1" thickBot="1" x14ac:dyDescent="0.25">
      <c r="B48" s="4" t="s">
        <v>36</v>
      </c>
      <c r="C48" s="6">
        <f>C42/(C42+C43)</f>
        <v>0.89795918367346939</v>
      </c>
      <c r="D48" s="6">
        <f>D42/(D42+D43)</f>
        <v>0.95</v>
      </c>
      <c r="E48" s="6">
        <f t="shared" si="3"/>
        <v>5.7954545454545404E-2</v>
      </c>
    </row>
    <row r="49" spans="2:5" ht="20.100000000000001" customHeight="1" thickBot="1" x14ac:dyDescent="0.25">
      <c r="B49" s="4" t="s">
        <v>37</v>
      </c>
      <c r="C49" s="6">
        <f>C45/(C44+C45)</f>
        <v>0.86849710982658956</v>
      </c>
      <c r="D49" s="6">
        <f t="shared" ref="D49" si="4">D45/(D44+D45)</f>
        <v>0.90687022900763359</v>
      </c>
      <c r="E49" s="6">
        <f t="shared" si="3"/>
        <v>4.4183358524596449E-2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199</v>
      </c>
      <c r="D56" s="5">
        <v>201</v>
      </c>
      <c r="E56" s="6">
        <f>IF(C56&gt;0,(D56-C56)/C56,"-")</f>
        <v>1.0050251256281407E-2</v>
      </c>
    </row>
    <row r="57" spans="2:5" ht="20.100000000000001" customHeight="1" thickBot="1" x14ac:dyDescent="0.25">
      <c r="B57" s="4" t="s">
        <v>41</v>
      </c>
      <c r="C57" s="5">
        <v>98</v>
      </c>
      <c r="D57" s="5">
        <v>113</v>
      </c>
      <c r="E57" s="6">
        <f t="shared" ref="E57:E61" si="5">IF(C57&gt;0,(D57-C57)/C57,"-")</f>
        <v>0.15306122448979592</v>
      </c>
    </row>
    <row r="58" spans="2:5" ht="20.100000000000001" customHeight="1" thickBot="1" x14ac:dyDescent="0.25">
      <c r="B58" s="4" t="s">
        <v>42</v>
      </c>
      <c r="C58" s="5">
        <v>81</v>
      </c>
      <c r="D58" s="5">
        <v>78</v>
      </c>
      <c r="E58" s="6">
        <f t="shared" si="5"/>
        <v>-3.7037037037037035E-2</v>
      </c>
    </row>
    <row r="59" spans="2:5" ht="20.100000000000001" customHeight="1" collapsed="1" thickBot="1" x14ac:dyDescent="0.25">
      <c r="B59" s="4" t="s">
        <v>98</v>
      </c>
      <c r="C59" s="6">
        <f>(C57+C58)/C56</f>
        <v>0.89949748743718594</v>
      </c>
      <c r="D59" s="6">
        <f>(D57+D58)/D56</f>
        <v>0.95024875621890548</v>
      </c>
      <c r="E59" s="6">
        <f t="shared" si="5"/>
        <v>5.6421801606492669E-2</v>
      </c>
    </row>
    <row r="60" spans="2:5" ht="20.100000000000001" customHeight="1" thickBot="1" x14ac:dyDescent="0.25">
      <c r="B60" s="4" t="s">
        <v>39</v>
      </c>
      <c r="C60" s="6">
        <v>0.85964912280701755</v>
      </c>
      <c r="D60" s="6">
        <v>0.9576271186440678</v>
      </c>
      <c r="E60" s="6">
        <f t="shared" si="5"/>
        <v>0.11397440332065029</v>
      </c>
    </row>
    <row r="61" spans="2:5" ht="20.100000000000001" customHeight="1" thickBot="1" x14ac:dyDescent="0.25">
      <c r="B61" s="4" t="s">
        <v>40</v>
      </c>
      <c r="C61" s="6">
        <v>0.95294117647058818</v>
      </c>
      <c r="D61" s="6">
        <v>0.93975903614457834</v>
      </c>
      <c r="E61" s="6">
        <f t="shared" si="5"/>
        <v>-1.38331102186523E-2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2163</v>
      </c>
      <c r="D68" s="5">
        <v>2197</v>
      </c>
      <c r="E68" s="6">
        <f>IF(C68&gt;0,(D68-C68)/C68,"-")</f>
        <v>1.5718908922792419E-2</v>
      </c>
    </row>
    <row r="69" spans="2:10" ht="20.100000000000001" customHeight="1" thickBot="1" x14ac:dyDescent="0.25">
      <c r="B69" s="4" t="s">
        <v>45</v>
      </c>
      <c r="C69" s="5">
        <v>294</v>
      </c>
      <c r="D69" s="5">
        <v>302</v>
      </c>
      <c r="E69" s="6">
        <f t="shared" ref="E69:E75" si="6">IF(C69&gt;0,(D69-C69)/C69,"-")</f>
        <v>2.7210884353741496E-2</v>
      </c>
    </row>
    <row r="70" spans="2:10" ht="20.100000000000001" customHeight="1" thickBot="1" x14ac:dyDescent="0.25">
      <c r="B70" s="4" t="s">
        <v>43</v>
      </c>
      <c r="C70" s="5">
        <v>5</v>
      </c>
      <c r="D70" s="5">
        <v>2</v>
      </c>
      <c r="E70" s="6">
        <f t="shared" si="6"/>
        <v>-0.6</v>
      </c>
    </row>
    <row r="71" spans="2:10" ht="20.100000000000001" customHeight="1" thickBot="1" x14ac:dyDescent="0.25">
      <c r="B71" s="4" t="s">
        <v>46</v>
      </c>
      <c r="C71" s="5">
        <v>1416</v>
      </c>
      <c r="D71" s="5">
        <v>1483</v>
      </c>
      <c r="E71" s="6">
        <f t="shared" si="6"/>
        <v>4.7316384180790962E-2</v>
      </c>
    </row>
    <row r="72" spans="2:10" ht="20.100000000000001" customHeight="1" thickBot="1" x14ac:dyDescent="0.25">
      <c r="B72" s="4" t="s">
        <v>47</v>
      </c>
      <c r="C72" s="5">
        <v>391</v>
      </c>
      <c r="D72" s="5">
        <v>355</v>
      </c>
      <c r="E72" s="6">
        <f t="shared" si="6"/>
        <v>-9.2071611253196933E-2</v>
      </c>
    </row>
    <row r="73" spans="2:10" ht="20.100000000000001" customHeight="1" thickBot="1" x14ac:dyDescent="0.25">
      <c r="B73" s="4" t="s">
        <v>48</v>
      </c>
      <c r="C73" s="5">
        <v>56</v>
      </c>
      <c r="D73" s="5">
        <v>55</v>
      </c>
      <c r="E73" s="6">
        <f t="shared" si="6"/>
        <v>-1.7857142857142856E-2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0</v>
      </c>
      <c r="E75" s="6">
        <f t="shared" si="6"/>
        <v>-1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180</v>
      </c>
      <c r="D88" s="5">
        <v>185</v>
      </c>
      <c r="E88" s="6">
        <f>IF(C88&gt;0,(D88-C88)/C88,"-")</f>
        <v>2.7777777777777776E-2</v>
      </c>
    </row>
    <row r="89" spans="2:5" ht="29.25" thickBot="1" x14ac:dyDescent="0.25">
      <c r="B89" s="4" t="s">
        <v>52</v>
      </c>
      <c r="C89" s="5">
        <v>102</v>
      </c>
      <c r="D89" s="5">
        <v>100</v>
      </c>
      <c r="E89" s="6">
        <f t="shared" ref="E89:E91" si="7">IF(C89&gt;0,(D89-C89)/C89,"-")</f>
        <v>-1.9607843137254902E-2</v>
      </c>
    </row>
    <row r="90" spans="2:5" ht="29.25" customHeight="1" thickBot="1" x14ac:dyDescent="0.25">
      <c r="B90" s="4" t="s">
        <v>53</v>
      </c>
      <c r="C90" s="5">
        <v>81</v>
      </c>
      <c r="D90" s="5">
        <v>66</v>
      </c>
      <c r="E90" s="6">
        <f t="shared" si="7"/>
        <v>-0.18518518518518517</v>
      </c>
    </row>
    <row r="91" spans="2:5" ht="29.25" customHeight="1" thickBot="1" x14ac:dyDescent="0.25">
      <c r="B91" s="4" t="s">
        <v>54</v>
      </c>
      <c r="C91" s="6">
        <f>(C88+C89)/(C88+C89+C90)</f>
        <v>0.77685950413223137</v>
      </c>
      <c r="D91" s="6">
        <f>(D88+D89)/(D88+D89+D90)</f>
        <v>0.81196581196581197</v>
      </c>
      <c r="E91" s="6">
        <f t="shared" si="7"/>
        <v>4.519003455173673E-2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363</v>
      </c>
      <c r="D98" s="5">
        <v>351</v>
      </c>
      <c r="E98" s="6">
        <f>IF(C98&gt;0,(D98-C98)/C98,"-")</f>
        <v>-3.3057851239669422E-2</v>
      </c>
    </row>
    <row r="99" spans="2:5" ht="20.100000000000001" customHeight="1" thickBot="1" x14ac:dyDescent="0.25">
      <c r="B99" s="4" t="s">
        <v>41</v>
      </c>
      <c r="C99" s="5">
        <v>147</v>
      </c>
      <c r="D99" s="5">
        <v>156</v>
      </c>
      <c r="E99" s="6">
        <f t="shared" ref="E99:E103" si="8">IF(C99&gt;0,(D99-C99)/C99,"-")</f>
        <v>6.1224489795918366E-2</v>
      </c>
    </row>
    <row r="100" spans="2:5" ht="20.100000000000001" customHeight="1" thickBot="1" x14ac:dyDescent="0.25">
      <c r="B100" s="4" t="s">
        <v>42</v>
      </c>
      <c r="C100" s="5">
        <v>135</v>
      </c>
      <c r="D100" s="5">
        <v>129</v>
      </c>
      <c r="E100" s="6">
        <f t="shared" si="8"/>
        <v>-4.4444444444444446E-2</v>
      </c>
    </row>
    <row r="101" spans="2:5" ht="20.100000000000001" customHeight="1" thickBot="1" x14ac:dyDescent="0.25">
      <c r="B101" s="4" t="s">
        <v>98</v>
      </c>
      <c r="C101" s="6">
        <f>(C99+C100)/C98</f>
        <v>0.77685950413223137</v>
      </c>
      <c r="D101" s="6">
        <f>(D99+D100)/D98</f>
        <v>0.81196581196581197</v>
      </c>
      <c r="E101" s="6">
        <f t="shared" si="8"/>
        <v>4.519003455173673E-2</v>
      </c>
    </row>
    <row r="102" spans="2:5" ht="20.100000000000001" customHeight="1" thickBot="1" x14ac:dyDescent="0.25">
      <c r="B102" s="4" t="s">
        <v>39</v>
      </c>
      <c r="C102" s="6">
        <v>0.765625</v>
      </c>
      <c r="D102" s="6">
        <v>0.8125</v>
      </c>
      <c r="E102" s="6">
        <f t="shared" si="8"/>
        <v>6.1224489795918366E-2</v>
      </c>
    </row>
    <row r="103" spans="2:5" ht="20.100000000000001" customHeight="1" thickBot="1" x14ac:dyDescent="0.25">
      <c r="B103" s="4" t="s">
        <v>40</v>
      </c>
      <c r="C103" s="6">
        <v>0.78947368421052633</v>
      </c>
      <c r="D103" s="6">
        <v>0.81132075471698117</v>
      </c>
      <c r="E103" s="6">
        <f t="shared" si="8"/>
        <v>2.7672955974842806E-2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362</v>
      </c>
      <c r="D110" s="5">
        <v>333</v>
      </c>
      <c r="E110" s="6">
        <f>IF(C110&gt;0,(D110-C110)/C110,"-")</f>
        <v>-8.0110497237569064E-2</v>
      </c>
    </row>
    <row r="111" spans="2:5" ht="15" thickBot="1" x14ac:dyDescent="0.25">
      <c r="B111" s="4" t="s">
        <v>56</v>
      </c>
      <c r="C111" s="5">
        <v>292</v>
      </c>
      <c r="D111" s="5">
        <v>274</v>
      </c>
      <c r="E111" s="6">
        <f t="shared" ref="E111:E112" si="9">IF(C111&gt;0,(D111-C111)/C111,"-")</f>
        <v>-6.1643835616438353E-2</v>
      </c>
    </row>
    <row r="112" spans="2:5" ht="15" thickBot="1" x14ac:dyDescent="0.25">
      <c r="B112" s="4" t="s">
        <v>57</v>
      </c>
      <c r="C112" s="5">
        <v>70</v>
      </c>
      <c r="D112" s="5">
        <v>59</v>
      </c>
      <c r="E112" s="6">
        <f t="shared" si="9"/>
        <v>-0.15714285714285714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0</v>
      </c>
      <c r="D126" s="10">
        <v>3</v>
      </c>
      <c r="E126" s="10">
        <v>1</v>
      </c>
      <c r="F126" s="10">
        <v>4</v>
      </c>
      <c r="G126" s="10">
        <v>7</v>
      </c>
      <c r="H126" s="10">
        <v>2</v>
      </c>
      <c r="I126" s="10">
        <v>1</v>
      </c>
      <c r="J126" s="10">
        <v>10</v>
      </c>
      <c r="K126" s="6" t="str">
        <f>IF(C126=0,"-",(G126-C126)/C126)</f>
        <v>-</v>
      </c>
      <c r="L126" s="6">
        <f t="shared" ref="L126:N131" si="10">IF(D126=0,"-",(H126-D126)/D126)</f>
        <v>-0.33333333333333331</v>
      </c>
      <c r="M126" s="6">
        <f t="shared" si="10"/>
        <v>0</v>
      </c>
      <c r="N126" s="6">
        <f t="shared" si="10"/>
        <v>1.5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4</v>
      </c>
      <c r="I130" s="10">
        <v>0</v>
      </c>
      <c r="J130" s="10">
        <v>4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0</v>
      </c>
      <c r="D131" s="10">
        <v>3</v>
      </c>
      <c r="E131" s="10">
        <v>1</v>
      </c>
      <c r="F131" s="10">
        <v>4</v>
      </c>
      <c r="G131" s="10">
        <v>7</v>
      </c>
      <c r="H131" s="10">
        <v>6</v>
      </c>
      <c r="I131" s="10">
        <v>1</v>
      </c>
      <c r="J131" s="10">
        <v>14</v>
      </c>
      <c r="K131" s="6" t="str">
        <f t="shared" si="11"/>
        <v>-</v>
      </c>
      <c r="L131" s="6">
        <f t="shared" si="10"/>
        <v>1</v>
      </c>
      <c r="M131" s="6">
        <f t="shared" si="10"/>
        <v>0</v>
      </c>
      <c r="N131" s="6">
        <f t="shared" si="10"/>
        <v>2.5</v>
      </c>
    </row>
    <row r="132" spans="2:14" ht="15" thickBot="1" x14ac:dyDescent="0.25">
      <c r="B132" s="4" t="s">
        <v>36</v>
      </c>
      <c r="C132" s="6" t="str">
        <f>IF(C126=0,"-",C126/(C126+C127))</f>
        <v>-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1</v>
      </c>
      <c r="H132" s="6">
        <f t="shared" si="12"/>
        <v>1</v>
      </c>
      <c r="I132" s="6">
        <f t="shared" si="12"/>
        <v>1</v>
      </c>
      <c r="J132" s="6">
        <f t="shared" si="12"/>
        <v>1</v>
      </c>
      <c r="K132" s="6" t="str">
        <f>IF(OR(C132="-",G132="-"),"-",(G132-C132)/C132)</f>
        <v>-</v>
      </c>
      <c r="L132" s="6">
        <f t="shared" ref="L132:N133" si="13">IF(OR(D132="-",H132="-"),"-",(H132-D132)/D132)</f>
        <v>0</v>
      </c>
      <c r="M132" s="6">
        <f t="shared" si="13"/>
        <v>0</v>
      </c>
      <c r="N132" s="6">
        <f t="shared" si="13"/>
        <v>0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5</v>
      </c>
      <c r="D141" s="10">
        <v>0</v>
      </c>
      <c r="E141" s="10">
        <v>1</v>
      </c>
      <c r="F141" s="10">
        <v>6</v>
      </c>
      <c r="G141" s="10">
        <v>30</v>
      </c>
      <c r="H141" s="10">
        <v>0</v>
      </c>
      <c r="I141" s="10">
        <v>0</v>
      </c>
      <c r="J141" s="10">
        <v>30</v>
      </c>
      <c r="K141" s="6">
        <f>IF(C141=0,"-",(G141-C141)/C141)</f>
        <v>5</v>
      </c>
      <c r="L141" s="6" t="str">
        <f t="shared" ref="L141:N145" si="15">IF(D141=0,"-",(H141-D141)/D141)</f>
        <v>-</v>
      </c>
      <c r="M141" s="6">
        <f t="shared" si="15"/>
        <v>-1</v>
      </c>
      <c r="N141" s="6">
        <f t="shared" si="15"/>
        <v>4</v>
      </c>
    </row>
    <row r="142" spans="2:14" ht="15" thickBot="1" x14ac:dyDescent="0.25">
      <c r="B142" s="4" t="s">
        <v>72</v>
      </c>
      <c r="C142" s="10">
        <v>3</v>
      </c>
      <c r="D142" s="10">
        <v>0</v>
      </c>
      <c r="E142" s="10">
        <v>0</v>
      </c>
      <c r="F142" s="10">
        <v>3</v>
      </c>
      <c r="G142" s="10">
        <v>7</v>
      </c>
      <c r="H142" s="10">
        <v>0</v>
      </c>
      <c r="I142" s="10">
        <v>0</v>
      </c>
      <c r="J142" s="10">
        <v>7</v>
      </c>
      <c r="K142" s="6">
        <f t="shared" ref="K142:K145" si="16">IF(C142=0,"-",(G142-C142)/C142)</f>
        <v>1.3333333333333333</v>
      </c>
      <c r="L142" s="6" t="str">
        <f t="shared" si="15"/>
        <v>-</v>
      </c>
      <c r="M142" s="6" t="str">
        <f t="shared" si="15"/>
        <v>-</v>
      </c>
      <c r="N142" s="6">
        <f t="shared" si="15"/>
        <v>1.3333333333333333</v>
      </c>
    </row>
    <row r="143" spans="2:14" ht="15" thickBot="1" x14ac:dyDescent="0.25">
      <c r="B143" s="4" t="s">
        <v>73</v>
      </c>
      <c r="C143" s="10">
        <v>24</v>
      </c>
      <c r="D143" s="10">
        <v>0</v>
      </c>
      <c r="E143" s="10">
        <v>5</v>
      </c>
      <c r="F143" s="10">
        <v>29</v>
      </c>
      <c r="G143" s="10">
        <v>22</v>
      </c>
      <c r="H143" s="10">
        <v>0</v>
      </c>
      <c r="I143" s="10">
        <v>6</v>
      </c>
      <c r="J143" s="10">
        <v>28</v>
      </c>
      <c r="K143" s="6">
        <f t="shared" si="16"/>
        <v>-8.3333333333333329E-2</v>
      </c>
      <c r="L143" s="6" t="str">
        <f t="shared" si="15"/>
        <v>-</v>
      </c>
      <c r="M143" s="6">
        <f t="shared" si="15"/>
        <v>0.2</v>
      </c>
      <c r="N143" s="6">
        <f t="shared" si="15"/>
        <v>-3.4482758620689655E-2</v>
      </c>
    </row>
    <row r="144" spans="2:14" ht="15" thickBot="1" x14ac:dyDescent="0.25">
      <c r="B144" s="4" t="s">
        <v>74</v>
      </c>
      <c r="C144" s="10">
        <v>7</v>
      </c>
      <c r="D144" s="10">
        <v>0</v>
      </c>
      <c r="E144" s="10">
        <v>0</v>
      </c>
      <c r="F144" s="10">
        <v>7</v>
      </c>
      <c r="G144" s="10">
        <v>0</v>
      </c>
      <c r="H144" s="10">
        <v>0</v>
      </c>
      <c r="I144" s="10">
        <v>2</v>
      </c>
      <c r="J144" s="10">
        <v>2</v>
      </c>
      <c r="K144" s="6">
        <f t="shared" si="16"/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-0.7142857142857143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2</v>
      </c>
      <c r="J145" s="10">
        <v>2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39</v>
      </c>
      <c r="D146" s="10">
        <v>0</v>
      </c>
      <c r="E146" s="10">
        <v>6</v>
      </c>
      <c r="F146" s="10">
        <v>45</v>
      </c>
      <c r="G146" s="10">
        <v>59</v>
      </c>
      <c r="H146" s="10">
        <v>0</v>
      </c>
      <c r="I146" s="10">
        <v>10</v>
      </c>
      <c r="J146" s="10">
        <v>69</v>
      </c>
      <c r="K146" s="6">
        <f t="shared" ref="K146" si="17">IF(C146=0,"-",(G146-C146)/C146)</f>
        <v>0.51282051282051277</v>
      </c>
      <c r="L146" s="6" t="str">
        <f t="shared" ref="L146" si="18">IF(D146=0,"-",(H146-D146)/D146)</f>
        <v>-</v>
      </c>
      <c r="M146" s="6">
        <f t="shared" ref="M146" si="19">IF(E146=0,"-",(I146-E146)/E146)</f>
        <v>0.66666666666666663</v>
      </c>
      <c r="N146" s="6">
        <f t="shared" ref="N146" si="20">IF(F146=0,"-",(J146-F146)/F146)</f>
        <v>0.53333333333333333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0.17241379310344829</v>
      </c>
      <c r="D147" s="6" t="str">
        <f t="shared" si="21"/>
        <v>-</v>
      </c>
      <c r="E147" s="6">
        <f t="shared" si="21"/>
        <v>0.16666666666666666</v>
      </c>
      <c r="F147" s="6">
        <f t="shared" si="21"/>
        <v>0.17142857142857143</v>
      </c>
      <c r="G147" s="6">
        <f t="shared" si="21"/>
        <v>0.57692307692307687</v>
      </c>
      <c r="H147" s="6" t="str">
        <f t="shared" si="21"/>
        <v>-</v>
      </c>
      <c r="I147" s="6" t="str">
        <f t="shared" si="21"/>
        <v>-</v>
      </c>
      <c r="J147" s="6">
        <f t="shared" si="21"/>
        <v>0.51724137931034486</v>
      </c>
      <c r="K147" s="6">
        <f>IF(OR(C147="-",G147="-"),"-",(G147-C147)/C147)</f>
        <v>2.3461538461538458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>
        <f t="shared" si="22"/>
        <v>2.0172413793103452</v>
      </c>
    </row>
    <row r="148" spans="2:14" ht="29.25" thickBot="1" x14ac:dyDescent="0.25">
      <c r="B148" s="7" t="s">
        <v>77</v>
      </c>
      <c r="C148" s="6">
        <f t="shared" si="21"/>
        <v>0.3</v>
      </c>
      <c r="D148" s="6" t="str">
        <f t="shared" si="21"/>
        <v>-</v>
      </c>
      <c r="E148" s="6" t="str">
        <f t="shared" si="21"/>
        <v>-</v>
      </c>
      <c r="F148" s="6">
        <f t="shared" si="21"/>
        <v>0.3</v>
      </c>
      <c r="G148" s="6">
        <f t="shared" si="21"/>
        <v>1</v>
      </c>
      <c r="H148" s="6" t="str">
        <f t="shared" si="21"/>
        <v>-</v>
      </c>
      <c r="I148" s="6" t="str">
        <f t="shared" si="21"/>
        <v>-</v>
      </c>
      <c r="J148" s="6">
        <f t="shared" si="21"/>
        <v>0.77777777777777779</v>
      </c>
      <c r="K148" s="6">
        <f>IF(OR(C148="-",G148="-"),"-",(G148-C148)/C148)</f>
        <v>2.3333333333333335</v>
      </c>
      <c r="L148" s="6" t="str">
        <f t="shared" si="22"/>
        <v>-</v>
      </c>
      <c r="M148" s="6" t="str">
        <f t="shared" si="22"/>
        <v>-</v>
      </c>
      <c r="N148" s="6">
        <f t="shared" si="22"/>
        <v>1.5925925925925928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36</v>
      </c>
      <c r="D155" s="19">
        <v>44</v>
      </c>
      <c r="E155" s="18">
        <f>IF(C155=0,"-",(D155-C155)/C155)</f>
        <v>0.22222222222222221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3</v>
      </c>
      <c r="D156" s="19">
        <v>5</v>
      </c>
      <c r="E156" s="18">
        <f t="shared" ref="E156:E157" si="23">IF(C156=0,"-",(D156-C156)/C156)</f>
        <v>0.66666666666666663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2</v>
      </c>
      <c r="E157" s="18" t="str">
        <f t="shared" si="23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0.92307692307692313</v>
      </c>
      <c r="D158" s="18">
        <f>IF(D155=0,"-",D155/(D155+D156+D157))</f>
        <v>0.86274509803921573</v>
      </c>
      <c r="E158" s="18">
        <f>IF(OR(C158="-",D158="-"),"-",(D158-C158)/C158)</f>
        <v>-6.535947712418301E-2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4</v>
      </c>
      <c r="D164" s="5">
        <v>10</v>
      </c>
      <c r="E164" s="6">
        <f>IF(C164=0,"-",(D164-C164)/C164)</f>
        <v>1.5</v>
      </c>
    </row>
    <row r="165" spans="2:14" ht="20.100000000000001" customHeight="1" thickBot="1" x14ac:dyDescent="0.25">
      <c r="B165" s="4" t="s">
        <v>41</v>
      </c>
      <c r="C165" s="5">
        <v>3</v>
      </c>
      <c r="D165" s="5">
        <v>8</v>
      </c>
      <c r="E165" s="6">
        <f t="shared" ref="E165:E166" si="24">IF(C165=0,"-",(D165-C165)/C165)</f>
        <v>1.6666666666666667</v>
      </c>
    </row>
    <row r="166" spans="2:14" ht="20.100000000000001" customHeight="1" thickBot="1" x14ac:dyDescent="0.25">
      <c r="B166" s="4" t="s">
        <v>42</v>
      </c>
      <c r="C166" s="5">
        <v>1</v>
      </c>
      <c r="D166" s="5">
        <v>2</v>
      </c>
      <c r="E166" s="6">
        <f t="shared" si="24"/>
        <v>1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1</v>
      </c>
      <c r="E167" s="6">
        <f t="shared" ref="E167:E169" si="25">IF(OR(C167="-",D167="-"),"-",(D167-C167)/C167)</f>
        <v>0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7</v>
      </c>
      <c r="D176" s="5">
        <v>7</v>
      </c>
      <c r="E176" s="6">
        <f>IF(C176=0,"-",(D176-C176)/C176)</f>
        <v>0</v>
      </c>
      <c r="H176" s="13"/>
    </row>
    <row r="177" spans="2:10" ht="15" thickBot="1" x14ac:dyDescent="0.25">
      <c r="B177" s="4" t="s">
        <v>43</v>
      </c>
      <c r="C177" s="5">
        <v>1</v>
      </c>
      <c r="D177" s="5">
        <v>4</v>
      </c>
      <c r="E177" s="6">
        <f t="shared" ref="E177:E183" si="26">IF(C177=0,"-",(D177-C177)/C177)</f>
        <v>3</v>
      </c>
      <c r="H177" s="13"/>
    </row>
    <row r="178" spans="2:10" ht="15" thickBot="1" x14ac:dyDescent="0.25">
      <c r="B178" s="4" t="s">
        <v>47</v>
      </c>
      <c r="C178" s="5">
        <v>5</v>
      </c>
      <c r="D178" s="5">
        <v>2</v>
      </c>
      <c r="E178" s="6">
        <f t="shared" si="26"/>
        <v>-0.6</v>
      </c>
      <c r="H178" s="13"/>
    </row>
    <row r="179" spans="2:10" ht="15" thickBot="1" x14ac:dyDescent="0.25">
      <c r="B179" s="4" t="s">
        <v>78</v>
      </c>
      <c r="C179" s="5">
        <v>1</v>
      </c>
      <c r="D179" s="5">
        <v>1</v>
      </c>
      <c r="E179" s="6">
        <f t="shared" si="26"/>
        <v>0</v>
      </c>
      <c r="H179" s="13"/>
    </row>
    <row r="180" spans="2:10" ht="15" thickBot="1" x14ac:dyDescent="0.25">
      <c r="B180" s="15" t="s">
        <v>79</v>
      </c>
      <c r="C180" s="5">
        <v>69</v>
      </c>
      <c r="D180" s="5">
        <v>62</v>
      </c>
      <c r="E180" s="6">
        <f t="shared" si="26"/>
        <v>-0.10144927536231885</v>
      </c>
      <c r="H180" s="13"/>
    </row>
    <row r="181" spans="2:10" ht="15" thickBot="1" x14ac:dyDescent="0.25">
      <c r="B181" s="4" t="s">
        <v>47</v>
      </c>
      <c r="C181" s="5">
        <v>58</v>
      </c>
      <c r="D181" s="5">
        <v>57</v>
      </c>
      <c r="E181" s="6">
        <f t="shared" si="26"/>
        <v>-1.7241379310344827E-2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11</v>
      </c>
      <c r="D183" s="5">
        <v>5</v>
      </c>
      <c r="E183" s="6">
        <f t="shared" si="26"/>
        <v>-0.54545454545454541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</v>
      </c>
      <c r="D195" s="5">
        <v>6</v>
      </c>
      <c r="E195" s="6">
        <f t="shared" ref="E195:E198" si="27">IF(C195=0,"-",(D195-C195)/C195)</f>
        <v>5</v>
      </c>
    </row>
    <row r="196" spans="2:5" ht="15" thickBot="1" x14ac:dyDescent="0.25">
      <c r="B196" s="4" t="s">
        <v>83</v>
      </c>
      <c r="C196" s="5">
        <v>0</v>
      </c>
      <c r="D196" s="5">
        <v>0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1</v>
      </c>
      <c r="D197" s="5">
        <v>6</v>
      </c>
      <c r="E197" s="6">
        <f t="shared" si="27"/>
        <v>5</v>
      </c>
    </row>
    <row r="198" spans="2:5" ht="15" thickBot="1" x14ac:dyDescent="0.25">
      <c r="B198" s="4" t="s">
        <v>85</v>
      </c>
      <c r="C198" s="5">
        <v>1</v>
      </c>
      <c r="D198" s="5">
        <v>6</v>
      </c>
      <c r="E198" s="6">
        <f t="shared" si="27"/>
        <v>5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</v>
      </c>
      <c r="D206" s="5">
        <v>6</v>
      </c>
      <c r="E206" s="6">
        <f t="shared" si="28"/>
        <v>5</v>
      </c>
    </row>
    <row r="207" spans="2:5" ht="20.100000000000001" customHeight="1" thickBot="1" x14ac:dyDescent="0.25">
      <c r="B207" s="17" t="s">
        <v>86</v>
      </c>
      <c r="C207" s="5">
        <v>1</v>
      </c>
      <c r="D207" s="5">
        <v>3</v>
      </c>
      <c r="E207" s="6">
        <f t="shared" si="28"/>
        <v>2</v>
      </c>
    </row>
    <row r="208" spans="2:5" ht="20.100000000000001" customHeight="1" thickBot="1" x14ac:dyDescent="0.25">
      <c r="B208" s="17" t="s">
        <v>87</v>
      </c>
      <c r="C208" s="5">
        <v>0</v>
      </c>
      <c r="D208" s="5">
        <v>3</v>
      </c>
      <c r="E208" s="6" t="str">
        <f t="shared" si="28"/>
        <v>-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4</v>
      </c>
      <c r="D219" s="5">
        <v>10</v>
      </c>
      <c r="E219" s="6">
        <f t="shared" ref="E219:E221" si="30">IF(C219=0,"-",(D219-C219)/C219)</f>
        <v>1.5</v>
      </c>
    </row>
    <row r="220" spans="2:5" ht="15" thickBot="1" x14ac:dyDescent="0.25">
      <c r="B220" s="16" t="s">
        <v>92</v>
      </c>
      <c r="C220" s="5">
        <v>3</v>
      </c>
      <c r="D220" s="5">
        <v>9</v>
      </c>
      <c r="E220" s="6">
        <f t="shared" si="30"/>
        <v>2</v>
      </c>
    </row>
    <row r="221" spans="2:5" ht="15" thickBot="1" x14ac:dyDescent="0.25">
      <c r="B221" s="16" t="s">
        <v>93</v>
      </c>
      <c r="C221" s="5">
        <v>15</v>
      </c>
      <c r="D221" s="5">
        <v>16</v>
      </c>
      <c r="E221" s="6">
        <f t="shared" si="30"/>
        <v>6.6666666666666666E-2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5640</v>
      </c>
      <c r="D14" s="5">
        <v>5931</v>
      </c>
      <c r="E14" s="6">
        <f>IF(C14&gt;0,(D14-C14)/C14,"-")</f>
        <v>5.1595744680851062E-2</v>
      </c>
    </row>
    <row r="15" spans="1:5" ht="20.100000000000001" customHeight="1" thickBot="1" x14ac:dyDescent="0.25">
      <c r="B15" s="4" t="s">
        <v>17</v>
      </c>
      <c r="C15" s="5">
        <v>5651</v>
      </c>
      <c r="D15" s="5">
        <v>5713</v>
      </c>
      <c r="E15" s="6">
        <f t="shared" ref="E15:E23" si="0">IF(C15&gt;0,(D15-C15)/C15,"-")</f>
        <v>1.0971509467350911E-2</v>
      </c>
    </row>
    <row r="16" spans="1:5" ht="20.100000000000001" customHeight="1" thickBot="1" x14ac:dyDescent="0.25">
      <c r="B16" s="4" t="s">
        <v>18</v>
      </c>
      <c r="C16" s="5">
        <v>3725</v>
      </c>
      <c r="D16" s="5">
        <v>3721</v>
      </c>
      <c r="E16" s="6">
        <f t="shared" si="0"/>
        <v>-1.0738255033557046E-3</v>
      </c>
    </row>
    <row r="17" spans="2:5" ht="20.100000000000001" customHeight="1" thickBot="1" x14ac:dyDescent="0.25">
      <c r="B17" s="4" t="s">
        <v>19</v>
      </c>
      <c r="C17" s="5">
        <v>1926</v>
      </c>
      <c r="D17" s="5">
        <v>1992</v>
      </c>
      <c r="E17" s="6">
        <f t="shared" si="0"/>
        <v>3.4267912772585667E-2</v>
      </c>
    </row>
    <row r="18" spans="2:5" ht="20.100000000000001" customHeight="1" thickBot="1" x14ac:dyDescent="0.25">
      <c r="B18" s="4" t="s">
        <v>20</v>
      </c>
      <c r="C18" s="6">
        <f>C17/C15</f>
        <v>0.34082463280835251</v>
      </c>
      <c r="D18" s="6">
        <f>D17/D15</f>
        <v>0.34867845265184666</v>
      </c>
      <c r="E18" s="6">
        <f t="shared" si="0"/>
        <v>2.3043580444229193E-2</v>
      </c>
    </row>
    <row r="19" spans="2:5" ht="30" customHeight="1" thickBot="1" x14ac:dyDescent="0.25">
      <c r="B19" s="4" t="s">
        <v>23</v>
      </c>
      <c r="C19" s="5">
        <v>736</v>
      </c>
      <c r="D19" s="5">
        <v>706</v>
      </c>
      <c r="E19" s="6">
        <f t="shared" si="0"/>
        <v>-4.0760869565217392E-2</v>
      </c>
    </row>
    <row r="20" spans="2:5" ht="20.100000000000001" customHeight="1" thickBot="1" x14ac:dyDescent="0.25">
      <c r="B20" s="4" t="s">
        <v>24</v>
      </c>
      <c r="C20" s="5">
        <v>402</v>
      </c>
      <c r="D20" s="5">
        <v>388</v>
      </c>
      <c r="E20" s="6">
        <f t="shared" si="0"/>
        <v>-3.482587064676617E-2</v>
      </c>
    </row>
    <row r="21" spans="2:5" ht="20.100000000000001" customHeight="1" thickBot="1" x14ac:dyDescent="0.25">
      <c r="B21" s="4" t="s">
        <v>25</v>
      </c>
      <c r="C21" s="5">
        <v>334</v>
      </c>
      <c r="D21" s="5">
        <v>318</v>
      </c>
      <c r="E21" s="6">
        <f t="shared" si="0"/>
        <v>-4.790419161676647E-2</v>
      </c>
    </row>
    <row r="22" spans="2:5" ht="20.100000000000001" customHeight="1" thickBot="1" x14ac:dyDescent="0.25">
      <c r="B22" s="4" t="s">
        <v>21</v>
      </c>
      <c r="C22" s="6">
        <f>C21/C19</f>
        <v>0.45380434782608697</v>
      </c>
      <c r="D22" s="6">
        <f t="shared" ref="D22" si="1">D21/D19</f>
        <v>0.45042492917847027</v>
      </c>
      <c r="E22" s="6">
        <f t="shared" si="0"/>
        <v>-7.4468626486404047E-3</v>
      </c>
    </row>
    <row r="23" spans="2:5" ht="20.100000000000001" customHeight="1" thickBot="1" x14ac:dyDescent="0.25">
      <c r="B23" s="7" t="s">
        <v>26</v>
      </c>
      <c r="C23" s="6">
        <v>0.49993895631218266</v>
      </c>
      <c r="D23" s="6">
        <v>0.50348020890066292</v>
      </c>
      <c r="E23" s="6">
        <f t="shared" si="0"/>
        <v>7.0833699670104404E-3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743</v>
      </c>
      <c r="D32" s="5">
        <v>834</v>
      </c>
      <c r="E32" s="6">
        <f>IF(C32&gt;0,(D32-C32)/C32,"-")</f>
        <v>0.1224764468371467</v>
      </c>
    </row>
    <row r="33" spans="2:5" ht="20.100000000000001" customHeight="1" thickBot="1" x14ac:dyDescent="0.25">
      <c r="B33" s="4" t="s">
        <v>29</v>
      </c>
      <c r="C33" s="5">
        <v>23</v>
      </c>
      <c r="D33" s="5">
        <v>42</v>
      </c>
      <c r="E33" s="6">
        <f t="shared" ref="E33:E35" si="2">IF(C33&gt;0,(D33-C33)/C33,"-")</f>
        <v>0.82608695652173914</v>
      </c>
    </row>
    <row r="34" spans="2:5" ht="20.100000000000001" customHeight="1" thickBot="1" x14ac:dyDescent="0.25">
      <c r="B34" s="4" t="s">
        <v>28</v>
      </c>
      <c r="C34" s="5">
        <v>459</v>
      </c>
      <c r="D34" s="5">
        <v>528</v>
      </c>
      <c r="E34" s="6">
        <f t="shared" si="2"/>
        <v>0.15032679738562091</v>
      </c>
    </row>
    <row r="35" spans="2:5" ht="20.100000000000001" customHeight="1" thickBot="1" x14ac:dyDescent="0.25">
      <c r="B35" s="4" t="s">
        <v>30</v>
      </c>
      <c r="C35" s="5">
        <v>261</v>
      </c>
      <c r="D35" s="5">
        <v>264</v>
      </c>
      <c r="E35" s="6">
        <f t="shared" si="2"/>
        <v>1.1494252873563218E-2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979</v>
      </c>
      <c r="D42" s="5">
        <v>1008</v>
      </c>
      <c r="E42" s="6">
        <f>IF(C42&gt;0,(D42-C42)/C42,"-")</f>
        <v>2.9622063329928498E-2</v>
      </c>
    </row>
    <row r="43" spans="2:5" ht="20.100000000000001" customHeight="1" thickBot="1" x14ac:dyDescent="0.25">
      <c r="B43" s="4" t="s">
        <v>34</v>
      </c>
      <c r="C43" s="5">
        <v>73</v>
      </c>
      <c r="D43" s="5">
        <v>66</v>
      </c>
      <c r="E43" s="6">
        <f t="shared" ref="E43:E49" si="3">IF(C43&gt;0,(D43-C43)/C43,"-")</f>
        <v>-9.5890410958904104E-2</v>
      </c>
    </row>
    <row r="44" spans="2:5" ht="20.100000000000001" customHeight="1" thickBot="1" x14ac:dyDescent="0.25">
      <c r="B44" s="4" t="s">
        <v>31</v>
      </c>
      <c r="C44" s="5">
        <v>80</v>
      </c>
      <c r="D44" s="5">
        <v>69</v>
      </c>
      <c r="E44" s="6">
        <f t="shared" si="3"/>
        <v>-0.13750000000000001</v>
      </c>
    </row>
    <row r="45" spans="2:5" ht="20.100000000000001" customHeight="1" thickBot="1" x14ac:dyDescent="0.25">
      <c r="B45" s="4" t="s">
        <v>32</v>
      </c>
      <c r="C45" s="5">
        <v>1708</v>
      </c>
      <c r="D45" s="5">
        <v>1937</v>
      </c>
      <c r="E45" s="6">
        <f t="shared" si="3"/>
        <v>0.13407494145199064</v>
      </c>
    </row>
    <row r="46" spans="2:5" ht="20.100000000000001" customHeight="1" thickBot="1" x14ac:dyDescent="0.25">
      <c r="B46" s="4" t="s">
        <v>35</v>
      </c>
      <c r="C46" s="5">
        <v>1132</v>
      </c>
      <c r="D46" s="5">
        <v>1146</v>
      </c>
      <c r="E46" s="6">
        <f t="shared" si="3"/>
        <v>1.2367491166077738E-2</v>
      </c>
    </row>
    <row r="47" spans="2:5" ht="20.100000000000001" customHeight="1" thickBot="1" x14ac:dyDescent="0.25">
      <c r="B47" s="4" t="s">
        <v>67</v>
      </c>
      <c r="C47" s="5">
        <v>600</v>
      </c>
      <c r="D47" s="5">
        <v>619</v>
      </c>
      <c r="E47" s="6">
        <f t="shared" si="3"/>
        <v>3.1666666666666669E-2</v>
      </c>
    </row>
    <row r="48" spans="2:5" ht="20.100000000000001" customHeight="1" collapsed="1" thickBot="1" x14ac:dyDescent="0.25">
      <c r="B48" s="4" t="s">
        <v>36</v>
      </c>
      <c r="C48" s="6">
        <f>C42/(C42+C43)</f>
        <v>0.93060836501901145</v>
      </c>
      <c r="D48" s="6">
        <f>D42/(D42+D43)</f>
        <v>0.93854748603351956</v>
      </c>
      <c r="E48" s="6">
        <f t="shared" si="3"/>
        <v>8.5311085876021778E-3</v>
      </c>
    </row>
    <row r="49" spans="2:5" ht="20.100000000000001" customHeight="1" thickBot="1" x14ac:dyDescent="0.25">
      <c r="B49" s="4" t="s">
        <v>37</v>
      </c>
      <c r="C49" s="6">
        <f>C45/(C44+C45)</f>
        <v>0.95525727069351229</v>
      </c>
      <c r="D49" s="6">
        <f t="shared" ref="D49" si="4">D45/(D44+D45)</f>
        <v>0.9656031904287139</v>
      </c>
      <c r="E49" s="6">
        <f t="shared" si="3"/>
        <v>1.0830506139660695E-2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1074</v>
      </c>
      <c r="D56" s="5">
        <v>1094</v>
      </c>
      <c r="E56" s="6">
        <f>IF(C56&gt;0,(D56-C56)/C56,"-")</f>
        <v>1.86219739292365E-2</v>
      </c>
    </row>
    <row r="57" spans="2:5" ht="20.100000000000001" customHeight="1" thickBot="1" x14ac:dyDescent="0.25">
      <c r="B57" s="4" t="s">
        <v>41</v>
      </c>
      <c r="C57" s="5">
        <v>670</v>
      </c>
      <c r="D57" s="5">
        <v>640</v>
      </c>
      <c r="E57" s="6">
        <f t="shared" ref="E57:E61" si="5">IF(C57&gt;0,(D57-C57)/C57,"-")</f>
        <v>-4.4776119402985072E-2</v>
      </c>
    </row>
    <row r="58" spans="2:5" ht="20.100000000000001" customHeight="1" thickBot="1" x14ac:dyDescent="0.25">
      <c r="B58" s="4" t="s">
        <v>42</v>
      </c>
      <c r="C58" s="5">
        <v>325</v>
      </c>
      <c r="D58" s="5">
        <v>384</v>
      </c>
      <c r="E58" s="6">
        <f t="shared" si="5"/>
        <v>0.18153846153846154</v>
      </c>
    </row>
    <row r="59" spans="2:5" ht="20.100000000000001" customHeight="1" collapsed="1" thickBot="1" x14ac:dyDescent="0.25">
      <c r="B59" s="4" t="s">
        <v>98</v>
      </c>
      <c r="C59" s="6">
        <f>(C57+C58)/C56</f>
        <v>0.92644320297951588</v>
      </c>
      <c r="D59" s="6">
        <f>(D57+D58)/D56</f>
        <v>0.93601462522851919</v>
      </c>
      <c r="E59" s="6">
        <f t="shared" si="5"/>
        <v>1.0331364317014632E-2</v>
      </c>
    </row>
    <row r="60" spans="2:5" ht="20.100000000000001" customHeight="1" thickBot="1" x14ac:dyDescent="0.25">
      <c r="B60" s="4" t="s">
        <v>39</v>
      </c>
      <c r="C60" s="6">
        <v>0.91530054644808745</v>
      </c>
      <c r="D60" s="6">
        <v>0.93023255813953487</v>
      </c>
      <c r="E60" s="6">
        <f t="shared" si="5"/>
        <v>1.6313779937521661E-2</v>
      </c>
    </row>
    <row r="61" spans="2:5" ht="20.100000000000001" customHeight="1" thickBot="1" x14ac:dyDescent="0.25">
      <c r="B61" s="4" t="s">
        <v>40</v>
      </c>
      <c r="C61" s="6">
        <v>0.95029239766081874</v>
      </c>
      <c r="D61" s="6">
        <v>0.94581280788177335</v>
      </c>
      <c r="E61" s="6">
        <f t="shared" si="5"/>
        <v>-4.7139067828723792E-3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6837</v>
      </c>
      <c r="D68" s="5">
        <v>7293</v>
      </c>
      <c r="E68" s="6">
        <f>IF(C68&gt;0,(D68-C68)/C68,"-")</f>
        <v>6.669591926283458E-2</v>
      </c>
    </row>
    <row r="69" spans="2:10" ht="20.100000000000001" customHeight="1" thickBot="1" x14ac:dyDescent="0.25">
      <c r="B69" s="4" t="s">
        <v>45</v>
      </c>
      <c r="C69" s="5">
        <v>2588</v>
      </c>
      <c r="D69" s="5">
        <v>2750</v>
      </c>
      <c r="E69" s="6">
        <f t="shared" ref="E69:E75" si="6">IF(C69&gt;0,(D69-C69)/C69,"-")</f>
        <v>6.2596599690880994E-2</v>
      </c>
    </row>
    <row r="70" spans="2:10" ht="20.100000000000001" customHeight="1" thickBot="1" x14ac:dyDescent="0.25">
      <c r="B70" s="4" t="s">
        <v>43</v>
      </c>
      <c r="C70" s="5">
        <v>25</v>
      </c>
      <c r="D70" s="5">
        <v>13</v>
      </c>
      <c r="E70" s="6">
        <f t="shared" si="6"/>
        <v>-0.48</v>
      </c>
    </row>
    <row r="71" spans="2:10" ht="20.100000000000001" customHeight="1" thickBot="1" x14ac:dyDescent="0.25">
      <c r="B71" s="4" t="s">
        <v>46</v>
      </c>
      <c r="C71" s="5">
        <v>2824</v>
      </c>
      <c r="D71" s="5">
        <v>2945</v>
      </c>
      <c r="E71" s="6">
        <f t="shared" si="6"/>
        <v>4.2847025495750708E-2</v>
      </c>
    </row>
    <row r="72" spans="2:10" ht="20.100000000000001" customHeight="1" thickBot="1" x14ac:dyDescent="0.25">
      <c r="B72" s="4" t="s">
        <v>47</v>
      </c>
      <c r="C72" s="5">
        <v>1152</v>
      </c>
      <c r="D72" s="5">
        <v>1338</v>
      </c>
      <c r="E72" s="6">
        <f t="shared" si="6"/>
        <v>0.16145833333333334</v>
      </c>
    </row>
    <row r="73" spans="2:10" ht="20.100000000000001" customHeight="1" thickBot="1" x14ac:dyDescent="0.25">
      <c r="B73" s="4" t="s">
        <v>48</v>
      </c>
      <c r="C73" s="5">
        <v>247</v>
      </c>
      <c r="D73" s="5">
        <v>245</v>
      </c>
      <c r="E73" s="6">
        <f t="shared" si="6"/>
        <v>-8.0971659919028341E-3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2</v>
      </c>
      <c r="E75" s="6">
        <f t="shared" si="6"/>
        <v>1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409</v>
      </c>
      <c r="D88" s="5">
        <v>496</v>
      </c>
      <c r="E88" s="6">
        <f>IF(C88&gt;0,(D88-C88)/C88,"-")</f>
        <v>0.21271393643031786</v>
      </c>
    </row>
    <row r="89" spans="2:5" ht="29.25" thickBot="1" x14ac:dyDescent="0.25">
      <c r="B89" s="4" t="s">
        <v>52</v>
      </c>
      <c r="C89" s="5">
        <v>320</v>
      </c>
      <c r="D89" s="5">
        <v>337</v>
      </c>
      <c r="E89" s="6">
        <f t="shared" ref="E89:E91" si="7">IF(C89&gt;0,(D89-C89)/C89,"-")</f>
        <v>5.3124999999999999E-2</v>
      </c>
    </row>
    <row r="90" spans="2:5" ht="29.25" customHeight="1" thickBot="1" x14ac:dyDescent="0.25">
      <c r="B90" s="4" t="s">
        <v>53</v>
      </c>
      <c r="C90" s="5">
        <v>399</v>
      </c>
      <c r="D90" s="5">
        <v>319</v>
      </c>
      <c r="E90" s="6">
        <f t="shared" si="7"/>
        <v>-0.20050125313283207</v>
      </c>
    </row>
    <row r="91" spans="2:5" ht="29.25" customHeight="1" thickBot="1" x14ac:dyDescent="0.25">
      <c r="B91" s="4" t="s">
        <v>54</v>
      </c>
      <c r="C91" s="6">
        <f>(C88+C89)/(C88+C89+C90)</f>
        <v>0.64627659574468088</v>
      </c>
      <c r="D91" s="6">
        <f>(D88+D89)/(D88+D89+D90)</f>
        <v>0.72309027777777779</v>
      </c>
      <c r="E91" s="6">
        <f t="shared" si="7"/>
        <v>0.11885573845450385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1192</v>
      </c>
      <c r="D98" s="5">
        <v>1176</v>
      </c>
      <c r="E98" s="6">
        <f>IF(C98&gt;0,(D98-C98)/C98,"-")</f>
        <v>-1.3422818791946308E-2</v>
      </c>
    </row>
    <row r="99" spans="2:5" ht="20.100000000000001" customHeight="1" thickBot="1" x14ac:dyDescent="0.25">
      <c r="B99" s="4" t="s">
        <v>41</v>
      </c>
      <c r="C99" s="5">
        <v>479</v>
      </c>
      <c r="D99" s="5">
        <v>504</v>
      </c>
      <c r="E99" s="6">
        <f t="shared" ref="E99:E103" si="8">IF(C99&gt;0,(D99-C99)/C99,"-")</f>
        <v>5.2192066805845511E-2</v>
      </c>
    </row>
    <row r="100" spans="2:5" ht="20.100000000000001" customHeight="1" thickBot="1" x14ac:dyDescent="0.25">
      <c r="B100" s="4" t="s">
        <v>42</v>
      </c>
      <c r="C100" s="5">
        <v>275</v>
      </c>
      <c r="D100" s="5">
        <v>340</v>
      </c>
      <c r="E100" s="6">
        <f t="shared" si="8"/>
        <v>0.23636363636363636</v>
      </c>
    </row>
    <row r="101" spans="2:5" ht="20.100000000000001" customHeight="1" thickBot="1" x14ac:dyDescent="0.25">
      <c r="B101" s="4" t="s">
        <v>98</v>
      </c>
      <c r="C101" s="6">
        <f>(C99+C100)/C98</f>
        <v>0.6325503355704698</v>
      </c>
      <c r="D101" s="6">
        <f>(D99+D100)/D98</f>
        <v>0.71768707482993199</v>
      </c>
      <c r="E101" s="6">
        <f t="shared" si="8"/>
        <v>0.13459282917411</v>
      </c>
    </row>
    <row r="102" spans="2:5" ht="20.100000000000001" customHeight="1" thickBot="1" x14ac:dyDescent="0.25">
      <c r="B102" s="4" t="s">
        <v>39</v>
      </c>
      <c r="C102" s="6">
        <v>0.64642375168690958</v>
      </c>
      <c r="D102" s="6">
        <v>0.71186440677966101</v>
      </c>
      <c r="E102" s="6">
        <f t="shared" si="8"/>
        <v>0.1012349173773044</v>
      </c>
    </row>
    <row r="103" spans="2:5" ht="20.100000000000001" customHeight="1" thickBot="1" x14ac:dyDescent="0.25">
      <c r="B103" s="4" t="s">
        <v>40</v>
      </c>
      <c r="C103" s="6">
        <v>0.6097560975609756</v>
      </c>
      <c r="D103" s="6">
        <v>0.72649572649572647</v>
      </c>
      <c r="E103" s="6">
        <f t="shared" si="8"/>
        <v>0.19145299145299144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1126</v>
      </c>
      <c r="D110" s="5">
        <v>1190</v>
      </c>
      <c r="E110" s="6">
        <f>IF(C110&gt;0,(D110-C110)/C110,"-")</f>
        <v>5.6838365896980464E-2</v>
      </c>
    </row>
    <row r="111" spans="2:5" ht="15" thickBot="1" x14ac:dyDescent="0.25">
      <c r="B111" s="4" t="s">
        <v>56</v>
      </c>
      <c r="C111" s="5">
        <v>810</v>
      </c>
      <c r="D111" s="5">
        <v>803</v>
      </c>
      <c r="E111" s="6">
        <f t="shared" ref="E111:E112" si="9">IF(C111&gt;0,(D111-C111)/C111,"-")</f>
        <v>-8.6419753086419745E-3</v>
      </c>
    </row>
    <row r="112" spans="2:5" ht="15" thickBot="1" x14ac:dyDescent="0.25">
      <c r="B112" s="4" t="s">
        <v>57</v>
      </c>
      <c r="C112" s="5">
        <v>316</v>
      </c>
      <c r="D112" s="5">
        <v>387</v>
      </c>
      <c r="E112" s="6">
        <f t="shared" si="9"/>
        <v>0.22468354430379747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8</v>
      </c>
      <c r="D126" s="10">
        <v>7</v>
      </c>
      <c r="E126" s="10">
        <v>0</v>
      </c>
      <c r="F126" s="10">
        <v>15</v>
      </c>
      <c r="G126" s="10">
        <v>17</v>
      </c>
      <c r="H126" s="10">
        <v>2</v>
      </c>
      <c r="I126" s="10">
        <v>0</v>
      </c>
      <c r="J126" s="10">
        <v>19</v>
      </c>
      <c r="K126" s="6">
        <f>IF(C126=0,"-",(G126-C126)/C126)</f>
        <v>1.125</v>
      </c>
      <c r="L126" s="6">
        <f t="shared" ref="L126:N131" si="10">IF(D126=0,"-",(H126-D126)/D126)</f>
        <v>-0.7142857142857143</v>
      </c>
      <c r="M126" s="6" t="str">
        <f t="shared" si="10"/>
        <v>-</v>
      </c>
      <c r="N126" s="6">
        <f t="shared" si="10"/>
        <v>0.26666666666666666</v>
      </c>
    </row>
    <row r="127" spans="2:14" ht="15" thickBot="1" x14ac:dyDescent="0.25">
      <c r="B127" s="4" t="s">
        <v>64</v>
      </c>
      <c r="C127" s="10">
        <v>3</v>
      </c>
      <c r="D127" s="10">
        <v>0</v>
      </c>
      <c r="E127" s="10">
        <v>1</v>
      </c>
      <c r="F127" s="10">
        <v>4</v>
      </c>
      <c r="G127" s="10">
        <v>3</v>
      </c>
      <c r="H127" s="10">
        <v>0</v>
      </c>
      <c r="I127" s="10">
        <v>0</v>
      </c>
      <c r="J127" s="10">
        <v>3</v>
      </c>
      <c r="K127" s="6">
        <f t="shared" ref="K127:K131" si="11">IF(C127=0,"-",(G127-C127)/C127)</f>
        <v>0</v>
      </c>
      <c r="L127" s="6" t="str">
        <f t="shared" si="10"/>
        <v>-</v>
      </c>
      <c r="M127" s="6">
        <f t="shared" si="10"/>
        <v>-1</v>
      </c>
      <c r="N127" s="6">
        <f t="shared" si="10"/>
        <v>-0.25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1</v>
      </c>
      <c r="E130" s="10">
        <v>0</v>
      </c>
      <c r="F130" s="10">
        <v>1</v>
      </c>
      <c r="G130" s="10">
        <v>2</v>
      </c>
      <c r="H130" s="10">
        <v>1</v>
      </c>
      <c r="I130" s="10">
        <v>0</v>
      </c>
      <c r="J130" s="10">
        <v>3</v>
      </c>
      <c r="K130" s="6" t="str">
        <f t="shared" si="11"/>
        <v>-</v>
      </c>
      <c r="L130" s="6">
        <f t="shared" si="10"/>
        <v>0</v>
      </c>
      <c r="M130" s="6" t="str">
        <f t="shared" si="10"/>
        <v>-</v>
      </c>
      <c r="N130" s="6">
        <f t="shared" si="10"/>
        <v>2</v>
      </c>
    </row>
    <row r="131" spans="2:14" ht="15" thickBot="1" x14ac:dyDescent="0.25">
      <c r="B131" s="4" t="s">
        <v>68</v>
      </c>
      <c r="C131" s="10">
        <v>11</v>
      </c>
      <c r="D131" s="10">
        <v>8</v>
      </c>
      <c r="E131" s="10">
        <v>1</v>
      </c>
      <c r="F131" s="10">
        <v>20</v>
      </c>
      <c r="G131" s="10">
        <v>22</v>
      </c>
      <c r="H131" s="10">
        <v>3</v>
      </c>
      <c r="I131" s="10">
        <v>0</v>
      </c>
      <c r="J131" s="10">
        <v>25</v>
      </c>
      <c r="K131" s="6">
        <f t="shared" si="11"/>
        <v>1</v>
      </c>
      <c r="L131" s="6">
        <f t="shared" si="10"/>
        <v>-0.625</v>
      </c>
      <c r="M131" s="6">
        <f t="shared" si="10"/>
        <v>-1</v>
      </c>
      <c r="N131" s="6">
        <f t="shared" si="10"/>
        <v>0.25</v>
      </c>
    </row>
    <row r="132" spans="2:14" ht="15" thickBot="1" x14ac:dyDescent="0.25">
      <c r="B132" s="4" t="s">
        <v>36</v>
      </c>
      <c r="C132" s="6">
        <f>IF(C126=0,"-",C126/(C126+C127))</f>
        <v>0.72727272727272729</v>
      </c>
      <c r="D132" s="6">
        <f>IF(D126=0,"-",D126/(D126+D127))</f>
        <v>1</v>
      </c>
      <c r="E132" s="6" t="str">
        <f t="shared" ref="E132:J132" si="12">IF(E126=0,"-",E126/(E126+E127))</f>
        <v>-</v>
      </c>
      <c r="F132" s="6">
        <f t="shared" si="12"/>
        <v>0.78947368421052633</v>
      </c>
      <c r="G132" s="6">
        <f t="shared" si="12"/>
        <v>0.85</v>
      </c>
      <c r="H132" s="6">
        <f t="shared" si="12"/>
        <v>1</v>
      </c>
      <c r="I132" s="6" t="str">
        <f t="shared" si="12"/>
        <v>-</v>
      </c>
      <c r="J132" s="6">
        <f t="shared" si="12"/>
        <v>0.86363636363636365</v>
      </c>
      <c r="K132" s="6">
        <f>IF(OR(C132="-",G132="-"),"-",(G132-C132)/C132)</f>
        <v>0.16874999999999993</v>
      </c>
      <c r="L132" s="6">
        <f t="shared" ref="L132:N133" si="13">IF(OR(D132="-",H132="-"),"-",(H132-D132)/D132)</f>
        <v>0</v>
      </c>
      <c r="M132" s="6" t="str">
        <f t="shared" si="13"/>
        <v>-</v>
      </c>
      <c r="N132" s="6">
        <f t="shared" si="13"/>
        <v>9.3939393939393934E-2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48</v>
      </c>
      <c r="D141" s="10">
        <v>0</v>
      </c>
      <c r="E141" s="10">
        <v>1</v>
      </c>
      <c r="F141" s="10">
        <v>49</v>
      </c>
      <c r="G141" s="10">
        <v>72</v>
      </c>
      <c r="H141" s="10">
        <v>0</v>
      </c>
      <c r="I141" s="10">
        <v>3</v>
      </c>
      <c r="J141" s="10">
        <v>75</v>
      </c>
      <c r="K141" s="6">
        <f>IF(C141=0,"-",(G141-C141)/C141)</f>
        <v>0.5</v>
      </c>
      <c r="L141" s="6" t="str">
        <f t="shared" ref="L141:N145" si="15">IF(D141=0,"-",(H141-D141)/D141)</f>
        <v>-</v>
      </c>
      <c r="M141" s="6">
        <f t="shared" si="15"/>
        <v>2</v>
      </c>
      <c r="N141" s="6">
        <f t="shared" si="15"/>
        <v>0.53061224489795922</v>
      </c>
    </row>
    <row r="142" spans="2:14" ht="15" thickBot="1" x14ac:dyDescent="0.25">
      <c r="B142" s="4" t="s">
        <v>72</v>
      </c>
      <c r="C142" s="10">
        <v>10</v>
      </c>
      <c r="D142" s="10">
        <v>0</v>
      </c>
      <c r="E142" s="10">
        <v>1</v>
      </c>
      <c r="F142" s="10">
        <v>11</v>
      </c>
      <c r="G142" s="10">
        <v>4</v>
      </c>
      <c r="H142" s="10">
        <v>0</v>
      </c>
      <c r="I142" s="10">
        <v>0</v>
      </c>
      <c r="J142" s="10">
        <v>4</v>
      </c>
      <c r="K142" s="6">
        <f t="shared" ref="K142:K145" si="16">IF(C142=0,"-",(G142-C142)/C142)</f>
        <v>-0.6</v>
      </c>
      <c r="L142" s="6" t="str">
        <f t="shared" si="15"/>
        <v>-</v>
      </c>
      <c r="M142" s="6">
        <f t="shared" si="15"/>
        <v>-1</v>
      </c>
      <c r="N142" s="6">
        <f t="shared" si="15"/>
        <v>-0.63636363636363635</v>
      </c>
    </row>
    <row r="143" spans="2:14" ht="15" thickBot="1" x14ac:dyDescent="0.25">
      <c r="B143" s="4" t="s">
        <v>73</v>
      </c>
      <c r="C143" s="10">
        <v>122</v>
      </c>
      <c r="D143" s="10">
        <v>0</v>
      </c>
      <c r="E143" s="10">
        <v>13</v>
      </c>
      <c r="F143" s="10">
        <v>135</v>
      </c>
      <c r="G143" s="10">
        <v>148</v>
      </c>
      <c r="H143" s="10">
        <v>0</v>
      </c>
      <c r="I143" s="10">
        <v>11</v>
      </c>
      <c r="J143" s="10">
        <v>159</v>
      </c>
      <c r="K143" s="6">
        <f t="shared" si="16"/>
        <v>0.21311475409836064</v>
      </c>
      <c r="L143" s="6" t="str">
        <f t="shared" si="15"/>
        <v>-</v>
      </c>
      <c r="M143" s="6">
        <f t="shared" si="15"/>
        <v>-0.15384615384615385</v>
      </c>
      <c r="N143" s="6">
        <f t="shared" si="15"/>
        <v>0.17777777777777778</v>
      </c>
    </row>
    <row r="144" spans="2:14" ht="15" thickBot="1" x14ac:dyDescent="0.25">
      <c r="B144" s="4" t="s">
        <v>74</v>
      </c>
      <c r="C144" s="10">
        <v>51</v>
      </c>
      <c r="D144" s="10">
        <v>0</v>
      </c>
      <c r="E144" s="10">
        <v>5</v>
      </c>
      <c r="F144" s="10">
        <v>56</v>
      </c>
      <c r="G144" s="10">
        <v>31</v>
      </c>
      <c r="H144" s="10">
        <v>0</v>
      </c>
      <c r="I144" s="10">
        <v>6</v>
      </c>
      <c r="J144" s="10">
        <v>37</v>
      </c>
      <c r="K144" s="6">
        <f t="shared" si="16"/>
        <v>-0.39215686274509803</v>
      </c>
      <c r="L144" s="6" t="str">
        <f t="shared" si="15"/>
        <v>-</v>
      </c>
      <c r="M144" s="6">
        <f t="shared" si="15"/>
        <v>0.2</v>
      </c>
      <c r="N144" s="6">
        <f t="shared" si="15"/>
        <v>-0.3392857142857143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1</v>
      </c>
      <c r="F145" s="10">
        <v>1</v>
      </c>
      <c r="G145" s="10">
        <v>7</v>
      </c>
      <c r="H145" s="10">
        <v>0</v>
      </c>
      <c r="I145" s="10">
        <v>2</v>
      </c>
      <c r="J145" s="10">
        <v>9</v>
      </c>
      <c r="K145" s="6" t="str">
        <f t="shared" si="16"/>
        <v>-</v>
      </c>
      <c r="L145" s="6" t="str">
        <f t="shared" si="15"/>
        <v>-</v>
      </c>
      <c r="M145" s="6">
        <f t="shared" si="15"/>
        <v>1</v>
      </c>
      <c r="N145" s="6">
        <f t="shared" si="15"/>
        <v>8</v>
      </c>
    </row>
    <row r="146" spans="2:14" ht="15" thickBot="1" x14ac:dyDescent="0.25">
      <c r="B146" s="7" t="s">
        <v>68</v>
      </c>
      <c r="C146" s="10">
        <v>231</v>
      </c>
      <c r="D146" s="10">
        <v>0</v>
      </c>
      <c r="E146" s="10">
        <v>21</v>
      </c>
      <c r="F146" s="10">
        <v>252</v>
      </c>
      <c r="G146" s="10">
        <v>262</v>
      </c>
      <c r="H146" s="10">
        <v>0</v>
      </c>
      <c r="I146" s="10">
        <v>22</v>
      </c>
      <c r="J146" s="10">
        <v>284</v>
      </c>
      <c r="K146" s="6">
        <f t="shared" ref="K146" si="17">IF(C146=0,"-",(G146-C146)/C146)</f>
        <v>0.13419913419913421</v>
      </c>
      <c r="L146" s="6" t="str">
        <f t="shared" ref="L146" si="18">IF(D146=0,"-",(H146-D146)/D146)</f>
        <v>-</v>
      </c>
      <c r="M146" s="6">
        <f t="shared" ref="M146" si="19">IF(E146=0,"-",(I146-E146)/E146)</f>
        <v>4.7619047619047616E-2</v>
      </c>
      <c r="N146" s="6">
        <f t="shared" ref="N146" si="20">IF(F146=0,"-",(J146-F146)/F146)</f>
        <v>0.12698412698412698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0.28235294117647058</v>
      </c>
      <c r="D147" s="6" t="str">
        <f t="shared" si="21"/>
        <v>-</v>
      </c>
      <c r="E147" s="6">
        <f t="shared" si="21"/>
        <v>7.1428571428571425E-2</v>
      </c>
      <c r="F147" s="6">
        <f t="shared" si="21"/>
        <v>0.26630434782608697</v>
      </c>
      <c r="G147" s="6">
        <f t="shared" si="21"/>
        <v>0.32727272727272727</v>
      </c>
      <c r="H147" s="6" t="str">
        <f t="shared" si="21"/>
        <v>-</v>
      </c>
      <c r="I147" s="6">
        <f t="shared" si="21"/>
        <v>0.21428571428571427</v>
      </c>
      <c r="J147" s="6">
        <f t="shared" si="21"/>
        <v>0.32051282051282054</v>
      </c>
      <c r="K147" s="6">
        <f>IF(OR(C147="-",G147="-"),"-",(G147-C147)/C147)</f>
        <v>0.15909090909090909</v>
      </c>
      <c r="L147" s="6" t="str">
        <f t="shared" ref="L147:N148" si="22">IF(OR(D147="-",H147="-"),"-",(H147-D147)/D147)</f>
        <v>-</v>
      </c>
      <c r="M147" s="6">
        <f t="shared" si="22"/>
        <v>2</v>
      </c>
      <c r="N147" s="6">
        <f t="shared" si="22"/>
        <v>0.20355834641548931</v>
      </c>
    </row>
    <row r="148" spans="2:14" ht="29.25" thickBot="1" x14ac:dyDescent="0.25">
      <c r="B148" s="7" t="s">
        <v>77</v>
      </c>
      <c r="C148" s="6">
        <f t="shared" si="21"/>
        <v>0.16393442622950818</v>
      </c>
      <c r="D148" s="6" t="str">
        <f t="shared" si="21"/>
        <v>-</v>
      </c>
      <c r="E148" s="6">
        <f t="shared" si="21"/>
        <v>0.16666666666666666</v>
      </c>
      <c r="F148" s="6">
        <f t="shared" si="21"/>
        <v>0.16417910447761194</v>
      </c>
      <c r="G148" s="6">
        <f t="shared" si="21"/>
        <v>0.11428571428571428</v>
      </c>
      <c r="H148" s="6" t="str">
        <f t="shared" si="21"/>
        <v>-</v>
      </c>
      <c r="I148" s="6" t="str">
        <f t="shared" si="21"/>
        <v>-</v>
      </c>
      <c r="J148" s="6">
        <f t="shared" si="21"/>
        <v>9.7560975609756101E-2</v>
      </c>
      <c r="K148" s="6">
        <f>IF(OR(C148="-",G148="-"),"-",(G148-C148)/C148)</f>
        <v>-0.30285714285714282</v>
      </c>
      <c r="L148" s="6" t="str">
        <f t="shared" si="22"/>
        <v>-</v>
      </c>
      <c r="M148" s="6" t="str">
        <f t="shared" si="22"/>
        <v>-</v>
      </c>
      <c r="N148" s="6">
        <f t="shared" si="22"/>
        <v>-0.40576496674057649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163</v>
      </c>
      <c r="D155" s="19">
        <v>176</v>
      </c>
      <c r="E155" s="18">
        <f>IF(C155=0,"-",(D155-C155)/C155)</f>
        <v>7.9754601226993863E-2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46</v>
      </c>
      <c r="D156" s="19">
        <v>66</v>
      </c>
      <c r="E156" s="18">
        <f t="shared" ref="E156:E157" si="23">IF(C156=0,"-",(D156-C156)/C156)</f>
        <v>0.43478260869565216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9</v>
      </c>
      <c r="D157" s="19">
        <v>3</v>
      </c>
      <c r="E157" s="18">
        <f t="shared" si="23"/>
        <v>-0.66666666666666663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0.74770642201834858</v>
      </c>
      <c r="D158" s="18">
        <f>IF(D155=0,"-",D155/(D155+D156+D157))</f>
        <v>0.71836734693877546</v>
      </c>
      <c r="E158" s="18">
        <f>IF(OR(C158="-",D158="-"),"-",(D158-C158)/C158)</f>
        <v>-3.9238762989858525E-2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19</v>
      </c>
      <c r="D164" s="5">
        <v>22</v>
      </c>
      <c r="E164" s="6">
        <f>IF(C164=0,"-",(D164-C164)/C164)</f>
        <v>0.15789473684210525</v>
      </c>
    </row>
    <row r="165" spans="2:14" ht="20.100000000000001" customHeight="1" thickBot="1" x14ac:dyDescent="0.25">
      <c r="B165" s="4" t="s">
        <v>41</v>
      </c>
      <c r="C165" s="5">
        <v>6</v>
      </c>
      <c r="D165" s="5">
        <v>9</v>
      </c>
      <c r="E165" s="6">
        <f t="shared" ref="E165:E166" si="24">IF(C165=0,"-",(D165-C165)/C165)</f>
        <v>0.5</v>
      </c>
    </row>
    <row r="166" spans="2:14" ht="20.100000000000001" customHeight="1" thickBot="1" x14ac:dyDescent="0.25">
      <c r="B166" s="4" t="s">
        <v>42</v>
      </c>
      <c r="C166" s="5">
        <v>9</v>
      </c>
      <c r="D166" s="5">
        <v>10</v>
      </c>
      <c r="E166" s="6">
        <f t="shared" si="24"/>
        <v>0.1111111111111111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0.78947368421052633</v>
      </c>
      <c r="D167" s="6">
        <f>IF(D164=0,"-",(D165+D166)/D164)</f>
        <v>0.86363636363636365</v>
      </c>
      <c r="E167" s="6">
        <f t="shared" ref="E167:E169" si="25">IF(OR(C167="-",D167="-"),"-",(D167-C167)/C167)</f>
        <v>9.3939393939393934E-2</v>
      </c>
    </row>
    <row r="168" spans="2:14" ht="20.100000000000001" customHeight="1" thickBot="1" x14ac:dyDescent="0.25">
      <c r="B168" s="4" t="s">
        <v>39</v>
      </c>
      <c r="C168" s="6">
        <v>0.66666666666666663</v>
      </c>
      <c r="D168" s="6">
        <v>0.81818181818181823</v>
      </c>
      <c r="E168" s="6">
        <f t="shared" si="25"/>
        <v>0.2272727272727274</v>
      </c>
    </row>
    <row r="169" spans="2:14" ht="20.100000000000001" customHeight="1" thickBot="1" x14ac:dyDescent="0.25">
      <c r="B169" s="4" t="s">
        <v>40</v>
      </c>
      <c r="C169" s="6">
        <v>0.9</v>
      </c>
      <c r="D169" s="6">
        <v>0.90909090909090906</v>
      </c>
      <c r="E169" s="6">
        <f t="shared" si="25"/>
        <v>1.0101010101010043E-2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32</v>
      </c>
      <c r="D176" s="5">
        <v>18</v>
      </c>
      <c r="E176" s="6">
        <f>IF(C176=0,"-",(D176-C176)/C176)</f>
        <v>-0.4375</v>
      </c>
      <c r="H176" s="13"/>
    </row>
    <row r="177" spans="2:10" ht="15" thickBot="1" x14ac:dyDescent="0.25">
      <c r="B177" s="4" t="s">
        <v>43</v>
      </c>
      <c r="C177" s="5">
        <v>25</v>
      </c>
      <c r="D177" s="5">
        <v>16</v>
      </c>
      <c r="E177" s="6">
        <f t="shared" ref="E177:E183" si="26">IF(C177=0,"-",(D177-C177)/C177)</f>
        <v>-0.36</v>
      </c>
      <c r="H177" s="13"/>
    </row>
    <row r="178" spans="2:10" ht="15" thickBot="1" x14ac:dyDescent="0.25">
      <c r="B178" s="4" t="s">
        <v>47</v>
      </c>
      <c r="C178" s="5">
        <v>7</v>
      </c>
      <c r="D178" s="5">
        <v>2</v>
      </c>
      <c r="E178" s="6">
        <f t="shared" si="26"/>
        <v>-0.7142857142857143</v>
      </c>
      <c r="H178" s="13"/>
    </row>
    <row r="179" spans="2:10" ht="15" thickBot="1" x14ac:dyDescent="0.25">
      <c r="B179" s="4" t="s">
        <v>78</v>
      </c>
      <c r="C179" s="5">
        <v>0</v>
      </c>
      <c r="D179" s="5">
        <v>0</v>
      </c>
      <c r="E179" s="6" t="str">
        <f t="shared" si="26"/>
        <v>-</v>
      </c>
      <c r="H179" s="13"/>
    </row>
    <row r="180" spans="2:10" ht="15" thickBot="1" x14ac:dyDescent="0.25">
      <c r="B180" s="15" t="s">
        <v>79</v>
      </c>
      <c r="C180" s="5">
        <v>266</v>
      </c>
      <c r="D180" s="5">
        <v>310</v>
      </c>
      <c r="E180" s="6">
        <f t="shared" si="26"/>
        <v>0.16541353383458646</v>
      </c>
      <c r="H180" s="13"/>
    </row>
    <row r="181" spans="2:10" ht="15" thickBot="1" x14ac:dyDescent="0.25">
      <c r="B181" s="4" t="s">
        <v>47</v>
      </c>
      <c r="C181" s="5">
        <v>245</v>
      </c>
      <c r="D181" s="5">
        <v>288</v>
      </c>
      <c r="E181" s="6">
        <f t="shared" si="26"/>
        <v>0.17551020408163265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21</v>
      </c>
      <c r="D183" s="5">
        <v>22</v>
      </c>
      <c r="E183" s="6">
        <f t="shared" si="26"/>
        <v>4.7619047619047616E-2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9</v>
      </c>
      <c r="D195" s="5">
        <v>12</v>
      </c>
      <c r="E195" s="6">
        <f t="shared" ref="E195:E198" si="27">IF(C195=0,"-",(D195-C195)/C195)</f>
        <v>0.33333333333333331</v>
      </c>
    </row>
    <row r="196" spans="2:5" ht="15" thickBot="1" x14ac:dyDescent="0.25">
      <c r="B196" s="4" t="s">
        <v>83</v>
      </c>
      <c r="C196" s="5">
        <v>1</v>
      </c>
      <c r="D196" s="5">
        <v>4</v>
      </c>
      <c r="E196" s="6">
        <f t="shared" si="27"/>
        <v>3</v>
      </c>
    </row>
    <row r="197" spans="2:5" ht="15" thickBot="1" x14ac:dyDescent="0.25">
      <c r="B197" s="4" t="s">
        <v>84</v>
      </c>
      <c r="C197" s="5">
        <v>10</v>
      </c>
      <c r="D197" s="5">
        <v>16</v>
      </c>
      <c r="E197" s="6">
        <f t="shared" si="27"/>
        <v>0.6</v>
      </c>
    </row>
    <row r="198" spans="2:5" ht="15" thickBot="1" x14ac:dyDescent="0.25">
      <c r="B198" s="4" t="s">
        <v>85</v>
      </c>
      <c r="C198" s="5">
        <v>9</v>
      </c>
      <c r="D198" s="5">
        <v>9</v>
      </c>
      <c r="E198" s="6">
        <f t="shared" si="27"/>
        <v>0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9</v>
      </c>
      <c r="D206" s="5">
        <v>13</v>
      </c>
      <c r="E206" s="6">
        <f t="shared" si="28"/>
        <v>0.44444444444444442</v>
      </c>
    </row>
    <row r="207" spans="2:5" ht="20.100000000000001" customHeight="1" thickBot="1" x14ac:dyDescent="0.25">
      <c r="B207" s="17" t="s">
        <v>86</v>
      </c>
      <c r="C207" s="5">
        <v>7</v>
      </c>
      <c r="D207" s="5">
        <v>12</v>
      </c>
      <c r="E207" s="6">
        <f t="shared" si="28"/>
        <v>0.7142857142857143</v>
      </c>
    </row>
    <row r="208" spans="2:5" ht="20.100000000000001" customHeight="1" thickBot="1" x14ac:dyDescent="0.25">
      <c r="B208" s="17" t="s">
        <v>87</v>
      </c>
      <c r="C208" s="5">
        <v>2</v>
      </c>
      <c r="D208" s="5">
        <v>1</v>
      </c>
      <c r="E208" s="6">
        <f t="shared" si="28"/>
        <v>-0.5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4</v>
      </c>
      <c r="E210" s="6">
        <f>IF(C210=0,"-",(D210-C210)/C210)</f>
        <v>3</v>
      </c>
    </row>
    <row r="211" spans="2:5" ht="15" thickBot="1" x14ac:dyDescent="0.25">
      <c r="B211" s="17" t="s">
        <v>86</v>
      </c>
      <c r="C211" s="5">
        <v>1</v>
      </c>
      <c r="D211" s="5">
        <v>3</v>
      </c>
      <c r="E211" s="6">
        <f t="shared" ref="E211:E212" si="29">IF(C211=0,"-",(D211-C211)/C211)</f>
        <v>2</v>
      </c>
    </row>
    <row r="212" spans="2:5" ht="15" thickBot="1" x14ac:dyDescent="0.25">
      <c r="B212" s="17" t="s">
        <v>87</v>
      </c>
      <c r="C212" s="5">
        <v>0</v>
      </c>
      <c r="D212" s="5">
        <v>1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35</v>
      </c>
      <c r="D219" s="5">
        <v>18</v>
      </c>
      <c r="E219" s="6">
        <f t="shared" ref="E219:E221" si="30">IF(C219=0,"-",(D219-C219)/C219)</f>
        <v>-0.48571428571428571</v>
      </c>
    </row>
    <row r="220" spans="2:5" ht="15" thickBot="1" x14ac:dyDescent="0.25">
      <c r="B220" s="16" t="s">
        <v>92</v>
      </c>
      <c r="C220" s="5">
        <v>19</v>
      </c>
      <c r="D220" s="5">
        <v>20</v>
      </c>
      <c r="E220" s="6">
        <f t="shared" si="30"/>
        <v>5.2631578947368418E-2</v>
      </c>
    </row>
    <row r="221" spans="2:5" ht="15" thickBot="1" x14ac:dyDescent="0.25">
      <c r="B221" s="16" t="s">
        <v>93</v>
      </c>
      <c r="C221" s="5">
        <v>18</v>
      </c>
      <c r="D221" s="5">
        <v>15</v>
      </c>
      <c r="E221" s="6">
        <f t="shared" si="30"/>
        <v>-0.16666666666666666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839</v>
      </c>
      <c r="D14" s="5">
        <v>822</v>
      </c>
      <c r="E14" s="6">
        <f>IF(C14&gt;0,(D14-C14)/C14,"-")</f>
        <v>-2.0262216924910609E-2</v>
      </c>
    </row>
    <row r="15" spans="1:5" ht="20.100000000000001" customHeight="1" thickBot="1" x14ac:dyDescent="0.25">
      <c r="B15" s="4" t="s">
        <v>17</v>
      </c>
      <c r="C15" s="5">
        <v>834</v>
      </c>
      <c r="D15" s="5">
        <v>808</v>
      </c>
      <c r="E15" s="6">
        <f t="shared" ref="E15:E23" si="0">IF(C15&gt;0,(D15-C15)/C15,"-")</f>
        <v>-3.117505995203837E-2</v>
      </c>
    </row>
    <row r="16" spans="1:5" ht="20.100000000000001" customHeight="1" thickBot="1" x14ac:dyDescent="0.25">
      <c r="B16" s="4" t="s">
        <v>18</v>
      </c>
      <c r="C16" s="5">
        <v>541</v>
      </c>
      <c r="D16" s="5">
        <v>483</v>
      </c>
      <c r="E16" s="6">
        <f t="shared" si="0"/>
        <v>-0.10720887245841035</v>
      </c>
    </row>
    <row r="17" spans="2:5" ht="20.100000000000001" customHeight="1" thickBot="1" x14ac:dyDescent="0.25">
      <c r="B17" s="4" t="s">
        <v>19</v>
      </c>
      <c r="C17" s="5">
        <v>293</v>
      </c>
      <c r="D17" s="5">
        <v>325</v>
      </c>
      <c r="E17" s="6">
        <f t="shared" si="0"/>
        <v>0.10921501706484642</v>
      </c>
    </row>
    <row r="18" spans="2:5" ht="20.100000000000001" customHeight="1" thickBot="1" x14ac:dyDescent="0.25">
      <c r="B18" s="4" t="s">
        <v>20</v>
      </c>
      <c r="C18" s="6">
        <f>C17/C15</f>
        <v>0.35131894484412468</v>
      </c>
      <c r="D18" s="6">
        <f>D17/D15</f>
        <v>0.40222772277227725</v>
      </c>
      <c r="E18" s="6">
        <f t="shared" si="0"/>
        <v>0.14490757949515101</v>
      </c>
    </row>
    <row r="19" spans="2:5" ht="30" customHeight="1" thickBot="1" x14ac:dyDescent="0.25">
      <c r="B19" s="4" t="s">
        <v>23</v>
      </c>
      <c r="C19" s="5">
        <v>104</v>
      </c>
      <c r="D19" s="5">
        <v>92</v>
      </c>
      <c r="E19" s="6">
        <f t="shared" si="0"/>
        <v>-0.11538461538461539</v>
      </c>
    </row>
    <row r="20" spans="2:5" ht="20.100000000000001" customHeight="1" thickBot="1" x14ac:dyDescent="0.25">
      <c r="B20" s="4" t="s">
        <v>24</v>
      </c>
      <c r="C20" s="5">
        <v>60</v>
      </c>
      <c r="D20" s="5">
        <v>53</v>
      </c>
      <c r="E20" s="6">
        <f t="shared" si="0"/>
        <v>-0.11666666666666667</v>
      </c>
    </row>
    <row r="21" spans="2:5" ht="20.100000000000001" customHeight="1" thickBot="1" x14ac:dyDescent="0.25">
      <c r="B21" s="4" t="s">
        <v>25</v>
      </c>
      <c r="C21" s="5">
        <v>44</v>
      </c>
      <c r="D21" s="5">
        <v>39</v>
      </c>
      <c r="E21" s="6">
        <f t="shared" si="0"/>
        <v>-0.11363636363636363</v>
      </c>
    </row>
    <row r="22" spans="2:5" ht="20.100000000000001" customHeight="1" thickBot="1" x14ac:dyDescent="0.25">
      <c r="B22" s="4" t="s">
        <v>21</v>
      </c>
      <c r="C22" s="6">
        <f>C21/C19</f>
        <v>0.42307692307692307</v>
      </c>
      <c r="D22" s="6">
        <f t="shared" ref="D22" si="1">D21/D19</f>
        <v>0.42391304347826086</v>
      </c>
      <c r="E22" s="6">
        <f t="shared" si="0"/>
        <v>1.9762845849802357E-3</v>
      </c>
    </row>
    <row r="23" spans="2:5" ht="20.100000000000001" customHeight="1" thickBot="1" x14ac:dyDescent="0.25">
      <c r="B23" s="7" t="s">
        <v>26</v>
      </c>
      <c r="C23" s="6">
        <v>0.52152053877949178</v>
      </c>
      <c r="D23" s="6">
        <v>0.50305381057035592</v>
      </c>
      <c r="E23" s="6">
        <f t="shared" si="0"/>
        <v>-3.5409397782018945E-2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307</v>
      </c>
      <c r="D32" s="5">
        <v>228</v>
      </c>
      <c r="E32" s="6">
        <f>IF(C32&gt;0,(D32-C32)/C32,"-")</f>
        <v>-0.25732899022801303</v>
      </c>
    </row>
    <row r="33" spans="2:5" ht="20.100000000000001" customHeight="1" thickBot="1" x14ac:dyDescent="0.25">
      <c r="B33" s="4" t="s">
        <v>29</v>
      </c>
      <c r="C33" s="5">
        <v>0</v>
      </c>
      <c r="D33" s="5">
        <v>0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278</v>
      </c>
      <c r="D34" s="5">
        <v>197</v>
      </c>
      <c r="E34" s="6">
        <f t="shared" si="2"/>
        <v>-0.29136690647482016</v>
      </c>
    </row>
    <row r="35" spans="2:5" ht="20.100000000000001" customHeight="1" thickBot="1" x14ac:dyDescent="0.25">
      <c r="B35" s="4" t="s">
        <v>30</v>
      </c>
      <c r="C35" s="5">
        <v>29</v>
      </c>
      <c r="D35" s="5">
        <v>31</v>
      </c>
      <c r="E35" s="6">
        <f t="shared" si="2"/>
        <v>6.8965517241379309E-2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172</v>
      </c>
      <c r="D42" s="5">
        <v>146</v>
      </c>
      <c r="E42" s="6">
        <f>IF(C42&gt;0,(D42-C42)/C42,"-")</f>
        <v>-0.15116279069767441</v>
      </c>
    </row>
    <row r="43" spans="2:5" ht="20.100000000000001" customHeight="1" thickBot="1" x14ac:dyDescent="0.25">
      <c r="B43" s="4" t="s">
        <v>34</v>
      </c>
      <c r="C43" s="5">
        <v>6</v>
      </c>
      <c r="D43" s="5">
        <v>2</v>
      </c>
      <c r="E43" s="6">
        <f t="shared" ref="E43:E49" si="3">IF(C43&gt;0,(D43-C43)/C43,"-")</f>
        <v>-0.66666666666666663</v>
      </c>
    </row>
    <row r="44" spans="2:5" ht="20.100000000000001" customHeight="1" thickBot="1" x14ac:dyDescent="0.25">
      <c r="B44" s="4" t="s">
        <v>31</v>
      </c>
      <c r="C44" s="5">
        <v>0</v>
      </c>
      <c r="D44" s="5">
        <v>1</v>
      </c>
      <c r="E44" s="6" t="str">
        <f t="shared" si="3"/>
        <v>-</v>
      </c>
    </row>
    <row r="45" spans="2:5" ht="20.100000000000001" customHeight="1" thickBot="1" x14ac:dyDescent="0.25">
      <c r="B45" s="4" t="s">
        <v>32</v>
      </c>
      <c r="C45" s="5">
        <v>199</v>
      </c>
      <c r="D45" s="5">
        <v>225</v>
      </c>
      <c r="E45" s="6">
        <f t="shared" si="3"/>
        <v>0.1306532663316583</v>
      </c>
    </row>
    <row r="46" spans="2:5" ht="20.100000000000001" customHeight="1" thickBot="1" x14ac:dyDescent="0.25">
      <c r="B46" s="4" t="s">
        <v>35</v>
      </c>
      <c r="C46" s="5">
        <v>107</v>
      </c>
      <c r="D46" s="5">
        <v>153</v>
      </c>
      <c r="E46" s="6">
        <f t="shared" si="3"/>
        <v>0.42990654205607476</v>
      </c>
    </row>
    <row r="47" spans="2:5" ht="20.100000000000001" customHeight="1" thickBot="1" x14ac:dyDescent="0.25">
      <c r="B47" s="4" t="s">
        <v>67</v>
      </c>
      <c r="C47" s="5">
        <v>35</v>
      </c>
      <c r="D47" s="5">
        <v>91</v>
      </c>
      <c r="E47" s="6">
        <f t="shared" si="3"/>
        <v>1.6</v>
      </c>
    </row>
    <row r="48" spans="2:5" ht="20.100000000000001" customHeight="1" collapsed="1" thickBot="1" x14ac:dyDescent="0.25">
      <c r="B48" s="4" t="s">
        <v>36</v>
      </c>
      <c r="C48" s="6">
        <f>C42/(C42+C43)</f>
        <v>0.9662921348314607</v>
      </c>
      <c r="D48" s="6">
        <f>D42/(D42+D43)</f>
        <v>0.98648648648648651</v>
      </c>
      <c r="E48" s="6">
        <f t="shared" si="3"/>
        <v>2.089880578252671E-2</v>
      </c>
    </row>
    <row r="49" spans="2:5" ht="20.100000000000001" customHeight="1" thickBot="1" x14ac:dyDescent="0.25">
      <c r="B49" s="4" t="s">
        <v>37</v>
      </c>
      <c r="C49" s="6">
        <f>C45/(C44+C45)</f>
        <v>1</v>
      </c>
      <c r="D49" s="6">
        <f t="shared" ref="D49" si="4">D45/(D44+D45)</f>
        <v>0.99557522123893805</v>
      </c>
      <c r="E49" s="6">
        <f t="shared" si="3"/>
        <v>-4.4247787610619538E-3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178</v>
      </c>
      <c r="D56" s="5">
        <v>148</v>
      </c>
      <c r="E56" s="6">
        <f>IF(C56&gt;0,(D56-C56)/C56,"-")</f>
        <v>-0.16853932584269662</v>
      </c>
    </row>
    <row r="57" spans="2:5" ht="20.100000000000001" customHeight="1" thickBot="1" x14ac:dyDescent="0.25">
      <c r="B57" s="4" t="s">
        <v>41</v>
      </c>
      <c r="C57" s="5">
        <v>107</v>
      </c>
      <c r="D57" s="5">
        <v>92</v>
      </c>
      <c r="E57" s="6">
        <f t="shared" ref="E57:E61" si="5">IF(C57&gt;0,(D57-C57)/C57,"-")</f>
        <v>-0.14018691588785046</v>
      </c>
    </row>
    <row r="58" spans="2:5" ht="20.100000000000001" customHeight="1" thickBot="1" x14ac:dyDescent="0.25">
      <c r="B58" s="4" t="s">
        <v>42</v>
      </c>
      <c r="C58" s="5">
        <v>65</v>
      </c>
      <c r="D58" s="5">
        <v>54</v>
      </c>
      <c r="E58" s="6">
        <f t="shared" si="5"/>
        <v>-0.16923076923076924</v>
      </c>
    </row>
    <row r="59" spans="2:5" ht="20.100000000000001" customHeight="1" collapsed="1" thickBot="1" x14ac:dyDescent="0.25">
      <c r="B59" s="4" t="s">
        <v>98</v>
      </c>
      <c r="C59" s="6">
        <f>(C57+C58)/C56</f>
        <v>0.9662921348314607</v>
      </c>
      <c r="D59" s="6">
        <f>(D57+D58)/D56</f>
        <v>0.98648648648648651</v>
      </c>
      <c r="E59" s="6">
        <f t="shared" si="5"/>
        <v>2.089880578252671E-2</v>
      </c>
    </row>
    <row r="60" spans="2:5" ht="20.100000000000001" customHeight="1" thickBot="1" x14ac:dyDescent="0.25">
      <c r="B60" s="4" t="s">
        <v>39</v>
      </c>
      <c r="C60" s="6">
        <v>0.97272727272727277</v>
      </c>
      <c r="D60" s="6">
        <v>0.97872340425531912</v>
      </c>
      <c r="E60" s="6">
        <f t="shared" si="5"/>
        <v>6.1642473652812882E-3</v>
      </c>
    </row>
    <row r="61" spans="2:5" ht="20.100000000000001" customHeight="1" thickBot="1" x14ac:dyDescent="0.25">
      <c r="B61" s="4" t="s">
        <v>40</v>
      </c>
      <c r="C61" s="6">
        <v>0.95588235294117652</v>
      </c>
      <c r="D61" s="6">
        <v>1</v>
      </c>
      <c r="E61" s="6">
        <f t="shared" si="5"/>
        <v>4.6153846153846101E-2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1055</v>
      </c>
      <c r="D68" s="5">
        <v>1070</v>
      </c>
      <c r="E68" s="6">
        <f>IF(C68&gt;0,(D68-C68)/C68,"-")</f>
        <v>1.4218009478672985E-2</v>
      </c>
    </row>
    <row r="69" spans="2:10" ht="20.100000000000001" customHeight="1" thickBot="1" x14ac:dyDescent="0.25">
      <c r="B69" s="4" t="s">
        <v>45</v>
      </c>
      <c r="C69" s="5">
        <v>508</v>
      </c>
      <c r="D69" s="5">
        <v>467</v>
      </c>
      <c r="E69" s="6">
        <f t="shared" ref="E69:E75" si="6">IF(C69&gt;0,(D69-C69)/C69,"-")</f>
        <v>-8.070866141732283E-2</v>
      </c>
    </row>
    <row r="70" spans="2:10" ht="20.100000000000001" customHeight="1" thickBot="1" x14ac:dyDescent="0.25">
      <c r="B70" s="4" t="s">
        <v>43</v>
      </c>
      <c r="C70" s="5">
        <v>3</v>
      </c>
      <c r="D70" s="5">
        <v>4</v>
      </c>
      <c r="E70" s="6">
        <f t="shared" si="6"/>
        <v>0.33333333333333331</v>
      </c>
    </row>
    <row r="71" spans="2:10" ht="20.100000000000001" customHeight="1" thickBot="1" x14ac:dyDescent="0.25">
      <c r="B71" s="4" t="s">
        <v>46</v>
      </c>
      <c r="C71" s="5">
        <v>386</v>
      </c>
      <c r="D71" s="5">
        <v>382</v>
      </c>
      <c r="E71" s="6">
        <f t="shared" si="6"/>
        <v>-1.0362694300518135E-2</v>
      </c>
    </row>
    <row r="72" spans="2:10" ht="20.100000000000001" customHeight="1" thickBot="1" x14ac:dyDescent="0.25">
      <c r="B72" s="4" t="s">
        <v>47</v>
      </c>
      <c r="C72" s="5">
        <v>135</v>
      </c>
      <c r="D72" s="5">
        <v>200</v>
      </c>
      <c r="E72" s="6">
        <f t="shared" si="6"/>
        <v>0.48148148148148145</v>
      </c>
    </row>
    <row r="73" spans="2:10" ht="20.100000000000001" customHeight="1" thickBot="1" x14ac:dyDescent="0.25">
      <c r="B73" s="4" t="s">
        <v>48</v>
      </c>
      <c r="C73" s="5">
        <v>23</v>
      </c>
      <c r="D73" s="5">
        <v>17</v>
      </c>
      <c r="E73" s="6">
        <f t="shared" si="6"/>
        <v>-0.2608695652173913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0</v>
      </c>
      <c r="D75" s="5">
        <v>0</v>
      </c>
      <c r="E75" s="6" t="str">
        <f t="shared" si="6"/>
        <v>-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64</v>
      </c>
      <c r="D88" s="5">
        <v>59</v>
      </c>
      <c r="E88" s="6">
        <f>IF(C88&gt;0,(D88-C88)/C88,"-")</f>
        <v>-7.8125E-2</v>
      </c>
    </row>
    <row r="89" spans="2:5" ht="29.25" thickBot="1" x14ac:dyDescent="0.25">
      <c r="B89" s="4" t="s">
        <v>52</v>
      </c>
      <c r="C89" s="5">
        <v>38</v>
      </c>
      <c r="D89" s="5">
        <v>22</v>
      </c>
      <c r="E89" s="6">
        <f t="shared" ref="E89:E91" si="7">IF(C89&gt;0,(D89-C89)/C89,"-")</f>
        <v>-0.42105263157894735</v>
      </c>
    </row>
    <row r="90" spans="2:5" ht="29.25" customHeight="1" thickBot="1" x14ac:dyDescent="0.25">
      <c r="B90" s="4" t="s">
        <v>53</v>
      </c>
      <c r="C90" s="5">
        <v>44</v>
      </c>
      <c r="D90" s="5">
        <v>54</v>
      </c>
      <c r="E90" s="6">
        <f t="shared" si="7"/>
        <v>0.22727272727272727</v>
      </c>
    </row>
    <row r="91" spans="2:5" ht="29.25" customHeight="1" thickBot="1" x14ac:dyDescent="0.25">
      <c r="B91" s="4" t="s">
        <v>54</v>
      </c>
      <c r="C91" s="6">
        <f>(C88+C89)/(C88+C89+C90)</f>
        <v>0.69863013698630139</v>
      </c>
      <c r="D91" s="6">
        <f>(D88+D89)/(D88+D89+D90)</f>
        <v>0.6</v>
      </c>
      <c r="E91" s="6">
        <f t="shared" si="7"/>
        <v>-0.14117647058823535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146</v>
      </c>
      <c r="D98" s="5">
        <v>136</v>
      </c>
      <c r="E98" s="6">
        <f>IF(C98&gt;0,(D98-C98)/C98,"-")</f>
        <v>-6.8493150684931503E-2</v>
      </c>
    </row>
    <row r="99" spans="2:5" ht="20.100000000000001" customHeight="1" thickBot="1" x14ac:dyDescent="0.25">
      <c r="B99" s="4" t="s">
        <v>41</v>
      </c>
      <c r="C99" s="5">
        <v>69</v>
      </c>
      <c r="D99" s="5">
        <v>51</v>
      </c>
      <c r="E99" s="6">
        <f t="shared" ref="E99:E103" si="8">IF(C99&gt;0,(D99-C99)/C99,"-")</f>
        <v>-0.2608695652173913</v>
      </c>
    </row>
    <row r="100" spans="2:5" ht="20.100000000000001" customHeight="1" thickBot="1" x14ac:dyDescent="0.25">
      <c r="B100" s="4" t="s">
        <v>42</v>
      </c>
      <c r="C100" s="5">
        <v>33</v>
      </c>
      <c r="D100" s="5">
        <v>30</v>
      </c>
      <c r="E100" s="6">
        <f t="shared" si="8"/>
        <v>-9.0909090909090912E-2</v>
      </c>
    </row>
    <row r="101" spans="2:5" ht="20.100000000000001" customHeight="1" thickBot="1" x14ac:dyDescent="0.25">
      <c r="B101" s="4" t="s">
        <v>98</v>
      </c>
      <c r="C101" s="6">
        <f>(C99+C100)/C98</f>
        <v>0.69863013698630139</v>
      </c>
      <c r="D101" s="6">
        <f>(D99+D100)/D98</f>
        <v>0.59558823529411764</v>
      </c>
      <c r="E101" s="6">
        <f t="shared" si="8"/>
        <v>-0.1474913494809689</v>
      </c>
    </row>
    <row r="102" spans="2:5" ht="20.100000000000001" customHeight="1" thickBot="1" x14ac:dyDescent="0.25">
      <c r="B102" s="4" t="s">
        <v>39</v>
      </c>
      <c r="C102" s="6">
        <v>0.67647058823529416</v>
      </c>
      <c r="D102" s="6">
        <v>0.59302325581395354</v>
      </c>
      <c r="E102" s="6">
        <f t="shared" si="8"/>
        <v>-0.12335692618806873</v>
      </c>
    </row>
    <row r="103" spans="2:5" ht="20.100000000000001" customHeight="1" thickBot="1" x14ac:dyDescent="0.25">
      <c r="B103" s="4" t="s">
        <v>40</v>
      </c>
      <c r="C103" s="6">
        <v>0.75</v>
      </c>
      <c r="D103" s="6">
        <v>0.6</v>
      </c>
      <c r="E103" s="6">
        <f t="shared" si="8"/>
        <v>-0.20000000000000004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119</v>
      </c>
      <c r="D110" s="5">
        <v>151</v>
      </c>
      <c r="E110" s="6">
        <f>IF(C110&gt;0,(D110-C110)/C110,"-")</f>
        <v>0.26890756302521007</v>
      </c>
    </row>
    <row r="111" spans="2:5" ht="15" thickBot="1" x14ac:dyDescent="0.25">
      <c r="B111" s="4" t="s">
        <v>56</v>
      </c>
      <c r="C111" s="5">
        <v>54</v>
      </c>
      <c r="D111" s="5">
        <v>71</v>
      </c>
      <c r="E111" s="6">
        <f t="shared" ref="E111:E112" si="9">IF(C111&gt;0,(D111-C111)/C111,"-")</f>
        <v>0.31481481481481483</v>
      </c>
    </row>
    <row r="112" spans="2:5" ht="15" thickBot="1" x14ac:dyDescent="0.25">
      <c r="B112" s="4" t="s">
        <v>57</v>
      </c>
      <c r="C112" s="5">
        <v>65</v>
      </c>
      <c r="D112" s="5">
        <v>80</v>
      </c>
      <c r="E112" s="6">
        <f t="shared" si="9"/>
        <v>0.23076923076923078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2</v>
      </c>
      <c r="D126" s="10">
        <v>0</v>
      </c>
      <c r="E126" s="10">
        <v>0</v>
      </c>
      <c r="F126" s="10">
        <v>2</v>
      </c>
      <c r="G126" s="10">
        <v>1</v>
      </c>
      <c r="H126" s="10">
        <v>1</v>
      </c>
      <c r="I126" s="10">
        <v>0</v>
      </c>
      <c r="J126" s="10">
        <v>2</v>
      </c>
      <c r="K126" s="6">
        <f>IF(C126=0,"-",(G126-C126)/C126)</f>
        <v>-0.5</v>
      </c>
      <c r="L126" s="6" t="str">
        <f t="shared" ref="L126:N131" si="10">IF(D126=0,"-",(H126-D126)/D126)</f>
        <v>-</v>
      </c>
      <c r="M126" s="6" t="str">
        <f t="shared" si="10"/>
        <v>-</v>
      </c>
      <c r="N126" s="6">
        <f t="shared" si="10"/>
        <v>0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2</v>
      </c>
      <c r="D131" s="10">
        <v>0</v>
      </c>
      <c r="E131" s="10">
        <v>0</v>
      </c>
      <c r="F131" s="10">
        <v>2</v>
      </c>
      <c r="G131" s="10">
        <v>1</v>
      </c>
      <c r="H131" s="10">
        <v>1</v>
      </c>
      <c r="I131" s="10">
        <v>0</v>
      </c>
      <c r="J131" s="10">
        <v>2</v>
      </c>
      <c r="K131" s="6">
        <f t="shared" si="11"/>
        <v>-0.5</v>
      </c>
      <c r="L131" s="6" t="str">
        <f t="shared" si="10"/>
        <v>-</v>
      </c>
      <c r="M131" s="6" t="str">
        <f t="shared" si="10"/>
        <v>-</v>
      </c>
      <c r="N131" s="6">
        <f t="shared" si="10"/>
        <v>0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 t="str">
        <f>IF(D126=0,"-",D126/(D126+D127))</f>
        <v>-</v>
      </c>
      <c r="E132" s="6" t="str">
        <f t="shared" ref="E132:J132" si="12">IF(E126=0,"-",E126/(E126+E127))</f>
        <v>-</v>
      </c>
      <c r="F132" s="6">
        <f t="shared" si="12"/>
        <v>1</v>
      </c>
      <c r="G132" s="6">
        <f t="shared" si="12"/>
        <v>1</v>
      </c>
      <c r="H132" s="6">
        <f t="shared" si="12"/>
        <v>1</v>
      </c>
      <c r="I132" s="6" t="str">
        <f t="shared" si="12"/>
        <v>-</v>
      </c>
      <c r="J132" s="6">
        <f t="shared" si="12"/>
        <v>1</v>
      </c>
      <c r="K132" s="6">
        <f>IF(OR(C132="-",G132="-"),"-",(G132-C132)/C132)</f>
        <v>0</v>
      </c>
      <c r="L132" s="6" t="str">
        <f t="shared" ref="L132:N133" si="13">IF(OR(D132="-",H132="-"),"-",(H132-D132)/D132)</f>
        <v>-</v>
      </c>
      <c r="M132" s="6" t="str">
        <f t="shared" si="13"/>
        <v>-</v>
      </c>
      <c r="N132" s="6">
        <f t="shared" si="13"/>
        <v>0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3</v>
      </c>
      <c r="D141" s="10">
        <v>0</v>
      </c>
      <c r="E141" s="10">
        <v>0</v>
      </c>
      <c r="F141" s="10">
        <v>3</v>
      </c>
      <c r="G141" s="10">
        <v>0</v>
      </c>
      <c r="H141" s="10">
        <v>0</v>
      </c>
      <c r="I141" s="10">
        <v>0</v>
      </c>
      <c r="J141" s="10">
        <v>0</v>
      </c>
      <c r="K141" s="6">
        <f>IF(C141=0,"-",(G141-C141)/C141)</f>
        <v>-1</v>
      </c>
      <c r="L141" s="6" t="str">
        <f t="shared" ref="L141:N145" si="15">IF(D141=0,"-",(H141-D141)/D141)</f>
        <v>-</v>
      </c>
      <c r="M141" s="6" t="str">
        <f t="shared" si="15"/>
        <v>-</v>
      </c>
      <c r="N141" s="6">
        <f t="shared" si="15"/>
        <v>-1</v>
      </c>
    </row>
    <row r="142" spans="2:14" ht="15" thickBot="1" x14ac:dyDescent="0.25">
      <c r="B142" s="4" t="s">
        <v>72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6" t="str">
        <f t="shared" ref="K142:K145" si="16">IF(C142=0,"-",(G142-C142)/C142)</f>
        <v>-</v>
      </c>
      <c r="L142" s="6" t="str">
        <f t="shared" si="15"/>
        <v>-</v>
      </c>
      <c r="M142" s="6" t="str">
        <f t="shared" si="15"/>
        <v>-</v>
      </c>
      <c r="N142" s="6" t="str">
        <f t="shared" si="15"/>
        <v>-</v>
      </c>
    </row>
    <row r="143" spans="2:14" ht="15" thickBot="1" x14ac:dyDescent="0.25">
      <c r="B143" s="4" t="s">
        <v>73</v>
      </c>
      <c r="C143" s="10">
        <v>4</v>
      </c>
      <c r="D143" s="10">
        <v>0</v>
      </c>
      <c r="E143" s="10">
        <v>0</v>
      </c>
      <c r="F143" s="10">
        <v>4</v>
      </c>
      <c r="G143" s="10">
        <v>10</v>
      </c>
      <c r="H143" s="10">
        <v>0</v>
      </c>
      <c r="I143" s="10">
        <v>1</v>
      </c>
      <c r="J143" s="10">
        <v>11</v>
      </c>
      <c r="K143" s="6">
        <f t="shared" si="16"/>
        <v>1.5</v>
      </c>
      <c r="L143" s="6" t="str">
        <f t="shared" si="15"/>
        <v>-</v>
      </c>
      <c r="M143" s="6" t="str">
        <f t="shared" si="15"/>
        <v>-</v>
      </c>
      <c r="N143" s="6">
        <f t="shared" si="15"/>
        <v>1.75</v>
      </c>
    </row>
    <row r="144" spans="2:14" ht="15" thickBot="1" x14ac:dyDescent="0.25">
      <c r="B144" s="4" t="s">
        <v>74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si="16"/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75</v>
      </c>
      <c r="C145" s="10">
        <v>6</v>
      </c>
      <c r="D145" s="10">
        <v>0</v>
      </c>
      <c r="E145" s="10">
        <v>0</v>
      </c>
      <c r="F145" s="10">
        <v>6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7" t="s">
        <v>68</v>
      </c>
      <c r="C146" s="10">
        <v>13</v>
      </c>
      <c r="D146" s="10">
        <v>0</v>
      </c>
      <c r="E146" s="10">
        <v>0</v>
      </c>
      <c r="F146" s="10">
        <v>13</v>
      </c>
      <c r="G146" s="10">
        <v>11</v>
      </c>
      <c r="H146" s="10">
        <v>0</v>
      </c>
      <c r="I146" s="10">
        <v>1</v>
      </c>
      <c r="J146" s="10">
        <v>12</v>
      </c>
      <c r="K146" s="6">
        <f t="shared" ref="K146" si="17">IF(C146=0,"-",(G146-C146)/C146)</f>
        <v>-0.15384615384615385</v>
      </c>
      <c r="L146" s="6" t="str">
        <f t="shared" ref="L146" si="18">IF(D146=0,"-",(H146-D146)/D146)</f>
        <v>-</v>
      </c>
      <c r="M146" s="6" t="str">
        <f t="shared" ref="M146" si="19">IF(E146=0,"-",(I146-E146)/E146)</f>
        <v>-</v>
      </c>
      <c r="N146" s="6">
        <f t="shared" ref="N146" si="20">IF(F146=0,"-",(J146-F146)/F146)</f>
        <v>-7.6923076923076927E-2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0.42857142857142855</v>
      </c>
      <c r="D147" s="6" t="str">
        <f t="shared" si="21"/>
        <v>-</v>
      </c>
      <c r="E147" s="6" t="str">
        <f t="shared" si="21"/>
        <v>-</v>
      </c>
      <c r="F147" s="6">
        <f t="shared" si="21"/>
        <v>0.42857142857142855</v>
      </c>
      <c r="G147" s="6" t="str">
        <f t="shared" si="21"/>
        <v>-</v>
      </c>
      <c r="H147" s="6" t="str">
        <f t="shared" si="21"/>
        <v>-</v>
      </c>
      <c r="I147" s="6" t="str">
        <f t="shared" si="21"/>
        <v>-</v>
      </c>
      <c r="J147" s="6" t="str">
        <f t="shared" si="21"/>
        <v>-</v>
      </c>
      <c r="K147" s="6" t="str">
        <f>IF(OR(C147="-",G147="-"),"-",(G147-C147)/C147)</f>
        <v>-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 t="str">
        <f t="shared" si="22"/>
        <v>-</v>
      </c>
    </row>
    <row r="148" spans="2:14" ht="29.25" thickBot="1" x14ac:dyDescent="0.25">
      <c r="B148" s="7" t="s">
        <v>77</v>
      </c>
      <c r="C148" s="6" t="str">
        <f t="shared" si="21"/>
        <v>-</v>
      </c>
      <c r="D148" s="6" t="str">
        <f t="shared" si="21"/>
        <v>-</v>
      </c>
      <c r="E148" s="6" t="str">
        <f t="shared" si="21"/>
        <v>-</v>
      </c>
      <c r="F148" s="6" t="str">
        <f t="shared" si="21"/>
        <v>-</v>
      </c>
      <c r="G148" s="6" t="str">
        <f t="shared" si="21"/>
        <v>-</v>
      </c>
      <c r="H148" s="6" t="str">
        <f t="shared" si="21"/>
        <v>-</v>
      </c>
      <c r="I148" s="6" t="str">
        <f t="shared" si="21"/>
        <v>-</v>
      </c>
      <c r="J148" s="6" t="str">
        <f t="shared" si="21"/>
        <v>-</v>
      </c>
      <c r="K148" s="6" t="str">
        <f>IF(OR(C148="-",G148="-"),"-",(G148-C148)/C148)</f>
        <v>-</v>
      </c>
      <c r="L148" s="6" t="str">
        <f t="shared" si="22"/>
        <v>-</v>
      </c>
      <c r="M148" s="6" t="str">
        <f t="shared" si="22"/>
        <v>-</v>
      </c>
      <c r="N148" s="6" t="str">
        <f t="shared" si="22"/>
        <v>-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13</v>
      </c>
      <c r="D155" s="19">
        <v>10</v>
      </c>
      <c r="E155" s="18">
        <f>IF(C155=0,"-",(D155-C155)/C155)</f>
        <v>-0.23076923076923078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0</v>
      </c>
      <c r="D156" s="19">
        <v>0</v>
      </c>
      <c r="E156" s="18" t="str">
        <f t="shared" ref="E156:E157" si="23">IF(C156=0,"-",(D156-C156)/C156)</f>
        <v>-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0</v>
      </c>
      <c r="E157" s="18" t="str">
        <f t="shared" si="23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1</v>
      </c>
      <c r="D158" s="18">
        <f>IF(D155=0,"-",D155/(D155+D156+D157))</f>
        <v>1</v>
      </c>
      <c r="E158" s="18">
        <f>IF(OR(C158="-",D158="-"),"-",(D158-C158)/C158)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2</v>
      </c>
      <c r="D164" s="5">
        <v>2</v>
      </c>
      <c r="E164" s="6">
        <f>IF(C164=0,"-",(D164-C164)/C164)</f>
        <v>0</v>
      </c>
    </row>
    <row r="165" spans="2:14" ht="20.100000000000001" customHeight="1" thickBot="1" x14ac:dyDescent="0.25">
      <c r="B165" s="4" t="s">
        <v>41</v>
      </c>
      <c r="C165" s="5">
        <v>1</v>
      </c>
      <c r="D165" s="5">
        <v>1</v>
      </c>
      <c r="E165" s="6">
        <f t="shared" ref="E165:E166" si="24">IF(C165=0,"-",(D165-C165)/C165)</f>
        <v>0</v>
      </c>
    </row>
    <row r="166" spans="2:14" ht="20.100000000000001" customHeight="1" thickBot="1" x14ac:dyDescent="0.25">
      <c r="B166" s="4" t="s">
        <v>42</v>
      </c>
      <c r="C166" s="5">
        <v>1</v>
      </c>
      <c r="D166" s="5">
        <v>1</v>
      </c>
      <c r="E166" s="6">
        <f t="shared" si="24"/>
        <v>0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1</v>
      </c>
      <c r="E167" s="6">
        <f t="shared" ref="E167:E169" si="25">IF(OR(C167="-",D167="-"),"-",(D167-C167)/C167)</f>
        <v>0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3</v>
      </c>
      <c r="D176" s="5">
        <v>2</v>
      </c>
      <c r="E176" s="6">
        <f>IF(C176=0,"-",(D176-C176)/C176)</f>
        <v>-0.33333333333333331</v>
      </c>
      <c r="H176" s="13"/>
    </row>
    <row r="177" spans="2:10" ht="15" thickBot="1" x14ac:dyDescent="0.25">
      <c r="B177" s="4" t="s">
        <v>43</v>
      </c>
      <c r="C177" s="5">
        <v>3</v>
      </c>
      <c r="D177" s="5">
        <v>2</v>
      </c>
      <c r="E177" s="6">
        <f t="shared" ref="E177:E183" si="26">IF(C177=0,"-",(D177-C177)/C177)</f>
        <v>-0.33333333333333331</v>
      </c>
      <c r="H177" s="13"/>
    </row>
    <row r="178" spans="2:10" ht="15" thickBot="1" x14ac:dyDescent="0.25">
      <c r="B178" s="4" t="s">
        <v>47</v>
      </c>
      <c r="C178" s="5">
        <v>0</v>
      </c>
      <c r="D178" s="5">
        <v>0</v>
      </c>
      <c r="E178" s="6" t="str">
        <f t="shared" si="26"/>
        <v>-</v>
      </c>
      <c r="H178" s="13"/>
    </row>
    <row r="179" spans="2:10" ht="15" thickBot="1" x14ac:dyDescent="0.25">
      <c r="B179" s="4" t="s">
        <v>78</v>
      </c>
      <c r="C179" s="5">
        <v>0</v>
      </c>
      <c r="D179" s="5">
        <v>0</v>
      </c>
      <c r="E179" s="6" t="str">
        <f t="shared" si="26"/>
        <v>-</v>
      </c>
      <c r="H179" s="13"/>
    </row>
    <row r="180" spans="2:10" ht="15" thickBot="1" x14ac:dyDescent="0.25">
      <c r="B180" s="15" t="s">
        <v>79</v>
      </c>
      <c r="C180" s="5">
        <v>15</v>
      </c>
      <c r="D180" s="5">
        <v>13</v>
      </c>
      <c r="E180" s="6">
        <f t="shared" si="26"/>
        <v>-0.13333333333333333</v>
      </c>
      <c r="H180" s="13"/>
    </row>
    <row r="181" spans="2:10" ht="15" thickBot="1" x14ac:dyDescent="0.25">
      <c r="B181" s="4" t="s">
        <v>47</v>
      </c>
      <c r="C181" s="5">
        <v>13</v>
      </c>
      <c r="D181" s="5">
        <v>13</v>
      </c>
      <c r="E181" s="6">
        <f t="shared" si="26"/>
        <v>0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2</v>
      </c>
      <c r="D183" s="5">
        <v>0</v>
      </c>
      <c r="E183" s="6">
        <f t="shared" si="26"/>
        <v>-1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5</v>
      </c>
      <c r="D195" s="5">
        <v>1</v>
      </c>
      <c r="E195" s="6">
        <f t="shared" ref="E195:E198" si="27">IF(C195=0,"-",(D195-C195)/C195)</f>
        <v>-0.8</v>
      </c>
    </row>
    <row r="196" spans="2:5" ht="15" thickBot="1" x14ac:dyDescent="0.25">
      <c r="B196" s="4" t="s">
        <v>83</v>
      </c>
      <c r="C196" s="5">
        <v>1</v>
      </c>
      <c r="D196" s="5">
        <v>0</v>
      </c>
      <c r="E196" s="6">
        <f t="shared" si="27"/>
        <v>-1</v>
      </c>
    </row>
    <row r="197" spans="2:5" ht="15" thickBot="1" x14ac:dyDescent="0.25">
      <c r="B197" s="4" t="s">
        <v>84</v>
      </c>
      <c r="C197" s="5">
        <v>6</v>
      </c>
      <c r="D197" s="5">
        <v>1</v>
      </c>
      <c r="E197" s="6">
        <f t="shared" si="27"/>
        <v>-0.83333333333333337</v>
      </c>
    </row>
    <row r="198" spans="2:5" ht="15" thickBot="1" x14ac:dyDescent="0.25">
      <c r="B198" s="4" t="s">
        <v>85</v>
      </c>
      <c r="C198" s="5">
        <v>5</v>
      </c>
      <c r="D198" s="5">
        <v>1</v>
      </c>
      <c r="E198" s="6">
        <f t="shared" si="27"/>
        <v>-0.8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5</v>
      </c>
      <c r="D206" s="5">
        <v>1</v>
      </c>
      <c r="E206" s="6">
        <f t="shared" si="28"/>
        <v>-0.8</v>
      </c>
    </row>
    <row r="207" spans="2:5" ht="20.100000000000001" customHeight="1" thickBot="1" x14ac:dyDescent="0.25">
      <c r="B207" s="17" t="s">
        <v>86</v>
      </c>
      <c r="C207" s="5">
        <v>2</v>
      </c>
      <c r="D207" s="5">
        <v>1</v>
      </c>
      <c r="E207" s="6">
        <f t="shared" si="28"/>
        <v>-0.5</v>
      </c>
    </row>
    <row r="208" spans="2:5" ht="20.100000000000001" customHeight="1" thickBot="1" x14ac:dyDescent="0.25">
      <c r="B208" s="17" t="s">
        <v>87</v>
      </c>
      <c r="C208" s="5">
        <v>3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0</v>
      </c>
      <c r="E210" s="6">
        <f>IF(C210=0,"-",(D210-C210)/C210)</f>
        <v>-1</v>
      </c>
    </row>
    <row r="211" spans="2:5" ht="15" thickBot="1" x14ac:dyDescent="0.25">
      <c r="B211" s="17" t="s">
        <v>86</v>
      </c>
      <c r="C211" s="5">
        <v>1</v>
      </c>
      <c r="D211" s="5">
        <v>0</v>
      </c>
      <c r="E211" s="6">
        <f t="shared" ref="E211:E212" si="29">IF(C211=0,"-",(D211-C211)/C211)</f>
        <v>-1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5</v>
      </c>
      <c r="D219" s="5">
        <v>0</v>
      </c>
      <c r="E219" s="6">
        <f t="shared" ref="E219:E221" si="30">IF(C219=0,"-",(D219-C219)/C219)</f>
        <v>-1</v>
      </c>
    </row>
    <row r="220" spans="2:5" ht="15" thickBot="1" x14ac:dyDescent="0.25">
      <c r="B220" s="16" t="s">
        <v>92</v>
      </c>
      <c r="C220" s="5">
        <v>6</v>
      </c>
      <c r="D220" s="5">
        <v>1</v>
      </c>
      <c r="E220" s="6">
        <f t="shared" si="30"/>
        <v>-0.83333333333333337</v>
      </c>
    </row>
    <row r="221" spans="2:5" ht="15" thickBot="1" x14ac:dyDescent="0.25">
      <c r="B221" s="16" t="s">
        <v>93</v>
      </c>
      <c r="C221" s="5">
        <v>1</v>
      </c>
      <c r="D221" s="5">
        <v>0</v>
      </c>
      <c r="E221" s="6">
        <f t="shared" si="30"/>
        <v>-1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>
        <f>Portada!B9</f>
        <v>2019</v>
      </c>
    </row>
    <row r="13" spans="2:5" ht="42.75" customHeight="1" thickBot="1" x14ac:dyDescent="0.25">
      <c r="C13" s="8">
        <v>2018</v>
      </c>
      <c r="D13" s="8">
        <v>2019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34561</v>
      </c>
      <c r="D14" s="5">
        <v>34629</v>
      </c>
      <c r="E14" s="6">
        <f>IF(C14&gt;0,(D14-C14)/C14)</f>
        <v>1.9675356615838661E-3</v>
      </c>
    </row>
    <row r="15" spans="2:5" ht="20.100000000000001" customHeight="1" thickBot="1" x14ac:dyDescent="0.25">
      <c r="B15" s="4" t="s">
        <v>17</v>
      </c>
      <c r="C15" s="5">
        <v>33590</v>
      </c>
      <c r="D15" s="5">
        <v>33203</v>
      </c>
      <c r="E15" s="6">
        <f t="shared" ref="E15:E23" si="0">IF(C15&gt;0,(D15-C15)/C15)</f>
        <v>-1.1521286097052694E-2</v>
      </c>
    </row>
    <row r="16" spans="2:5" ht="20.100000000000001" customHeight="1" thickBot="1" x14ac:dyDescent="0.25">
      <c r="B16" s="4" t="s">
        <v>18</v>
      </c>
      <c r="C16" s="5">
        <v>26486</v>
      </c>
      <c r="D16" s="5">
        <v>25742</v>
      </c>
      <c r="E16" s="6">
        <f t="shared" si="0"/>
        <v>-2.8090311862870952E-2</v>
      </c>
    </row>
    <row r="17" spans="2:5" ht="20.100000000000001" customHeight="1" thickBot="1" x14ac:dyDescent="0.25">
      <c r="B17" s="4" t="s">
        <v>19</v>
      </c>
      <c r="C17" s="5">
        <v>7104</v>
      </c>
      <c r="D17" s="5">
        <v>7461</v>
      </c>
      <c r="E17" s="6">
        <f t="shared" si="0"/>
        <v>5.0253378378378379E-2</v>
      </c>
    </row>
    <row r="18" spans="2:5" ht="20.100000000000001" customHeight="1" thickBot="1" x14ac:dyDescent="0.25">
      <c r="B18" s="4" t="s">
        <v>20</v>
      </c>
      <c r="C18" s="6">
        <f>C17/C15</f>
        <v>0.21149151533194402</v>
      </c>
      <c r="D18" s="6">
        <f>D17/D15</f>
        <v>0.22470861066771075</v>
      </c>
      <c r="E18" s="6">
        <f t="shared" si="0"/>
        <v>6.2494683604786674E-2</v>
      </c>
    </row>
    <row r="19" spans="2:5" ht="30" customHeight="1" thickBot="1" x14ac:dyDescent="0.25">
      <c r="B19" s="4" t="s">
        <v>23</v>
      </c>
      <c r="C19" s="5">
        <v>2557</v>
      </c>
      <c r="D19" s="5">
        <v>2613</v>
      </c>
      <c r="E19" s="6">
        <f t="shared" si="0"/>
        <v>2.1900664841611264E-2</v>
      </c>
    </row>
    <row r="20" spans="2:5" ht="20.100000000000001" customHeight="1" thickBot="1" x14ac:dyDescent="0.25">
      <c r="B20" s="4" t="s">
        <v>24</v>
      </c>
      <c r="C20" s="5">
        <v>1984</v>
      </c>
      <c r="D20" s="5">
        <v>1961</v>
      </c>
      <c r="E20" s="6">
        <f t="shared" si="0"/>
        <v>-1.1592741935483871E-2</v>
      </c>
    </row>
    <row r="21" spans="2:5" ht="20.100000000000001" customHeight="1" thickBot="1" x14ac:dyDescent="0.25">
      <c r="B21" s="4" t="s">
        <v>25</v>
      </c>
      <c r="C21" s="5">
        <v>573</v>
      </c>
      <c r="D21" s="5">
        <v>652</v>
      </c>
      <c r="E21" s="6">
        <f t="shared" si="0"/>
        <v>0.13787085514834205</v>
      </c>
    </row>
    <row r="22" spans="2:5" ht="20.100000000000001" customHeight="1" thickBot="1" x14ac:dyDescent="0.25">
      <c r="B22" s="4" t="s">
        <v>21</v>
      </c>
      <c r="C22" s="6">
        <f>C21/C19</f>
        <v>0.2240907313257724</v>
      </c>
      <c r="D22" s="6">
        <f t="shared" ref="D22" si="1">D21/D19</f>
        <v>0.24952162265595101</v>
      </c>
      <c r="E22" s="6">
        <f t="shared" si="0"/>
        <v>0.11348479778580579</v>
      </c>
    </row>
    <row r="23" spans="2:5" ht="20.100000000000001" customHeight="1" thickBot="1" x14ac:dyDescent="0.25">
      <c r="B23" s="7" t="s">
        <v>26</v>
      </c>
      <c r="C23" s="6">
        <v>0.77483866562585935</v>
      </c>
      <c r="D23" s="6">
        <v>0.76301880878247219</v>
      </c>
      <c r="E23" s="6">
        <f t="shared" si="0"/>
        <v>-1.525460378753804E-2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8763</v>
      </c>
      <c r="D32" s="5">
        <v>8480</v>
      </c>
      <c r="E32" s="6">
        <f>IF(C32&gt;0,(D32-C32)/C32)</f>
        <v>-3.2294876183955268E-2</v>
      </c>
    </row>
    <row r="33" spans="2:5" ht="20.100000000000001" customHeight="1" thickBot="1" x14ac:dyDescent="0.25">
      <c r="B33" s="4" t="s">
        <v>29</v>
      </c>
      <c r="C33" s="5">
        <v>55</v>
      </c>
      <c r="D33" s="5">
        <v>81</v>
      </c>
      <c r="E33" s="6">
        <f t="shared" ref="E33:E35" si="2">IF(C33&gt;0,(D33-C33)/C33)</f>
        <v>0.47272727272727272</v>
      </c>
    </row>
    <row r="34" spans="2:5" ht="20.100000000000001" customHeight="1" thickBot="1" x14ac:dyDescent="0.25">
      <c r="B34" s="4" t="s">
        <v>28</v>
      </c>
      <c r="C34" s="5">
        <v>6728</v>
      </c>
      <c r="D34" s="5">
        <v>6587</v>
      </c>
      <c r="E34" s="6">
        <f t="shared" si="2"/>
        <v>-2.095719381688466E-2</v>
      </c>
    </row>
    <row r="35" spans="2:5" ht="20.100000000000001" customHeight="1" thickBot="1" x14ac:dyDescent="0.25">
      <c r="B35" s="4" t="s">
        <v>30</v>
      </c>
      <c r="C35" s="5">
        <v>1980</v>
      </c>
      <c r="D35" s="5">
        <v>1812</v>
      </c>
      <c r="E35" s="6">
        <f t="shared" si="2"/>
        <v>-8.4848484848484854E-2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4009</v>
      </c>
      <c r="D42" s="5">
        <v>4036</v>
      </c>
      <c r="E42" s="6">
        <f>IF(C42&gt;0,(D42-C42)/C42)</f>
        <v>6.7348465951608876E-3</v>
      </c>
    </row>
    <row r="43" spans="2:5" ht="20.100000000000001" customHeight="1" thickBot="1" x14ac:dyDescent="0.25">
      <c r="B43" s="4" t="s">
        <v>34</v>
      </c>
      <c r="C43" s="5">
        <v>797</v>
      </c>
      <c r="D43" s="5">
        <v>691</v>
      </c>
      <c r="E43" s="6">
        <f t="shared" ref="E43:E49" si="3">IF(C43&gt;0,(D43-C43)/C43)</f>
        <v>-0.1329987452948557</v>
      </c>
    </row>
    <row r="44" spans="2:5" ht="20.100000000000001" customHeight="1" thickBot="1" x14ac:dyDescent="0.25">
      <c r="B44" s="4" t="s">
        <v>31</v>
      </c>
      <c r="C44" s="5">
        <v>1097</v>
      </c>
      <c r="D44" s="5">
        <v>702</v>
      </c>
      <c r="E44" s="6">
        <f t="shared" si="3"/>
        <v>-0.36007292616226072</v>
      </c>
    </row>
    <row r="45" spans="2:5" ht="20.100000000000001" customHeight="1" thickBot="1" x14ac:dyDescent="0.25">
      <c r="B45" s="4" t="s">
        <v>32</v>
      </c>
      <c r="C45" s="5">
        <v>10404</v>
      </c>
      <c r="D45" s="5">
        <v>9786</v>
      </c>
      <c r="E45" s="6">
        <f t="shared" si="3"/>
        <v>-5.9400230680507496E-2</v>
      </c>
    </row>
    <row r="46" spans="2:5" ht="20.100000000000001" customHeight="1" thickBot="1" x14ac:dyDescent="0.25">
      <c r="B46" s="4" t="s">
        <v>35</v>
      </c>
      <c r="C46" s="5">
        <v>6540</v>
      </c>
      <c r="D46" s="5">
        <v>6421</v>
      </c>
      <c r="E46" s="6">
        <f t="shared" si="3"/>
        <v>-1.8195718654434249E-2</v>
      </c>
    </row>
    <row r="47" spans="2:5" ht="20.100000000000001" customHeight="1" thickBot="1" x14ac:dyDescent="0.25">
      <c r="B47" s="4" t="s">
        <v>67</v>
      </c>
      <c r="C47" s="5">
        <v>6345</v>
      </c>
      <c r="D47" s="5">
        <v>8179</v>
      </c>
      <c r="E47" s="6">
        <f t="shared" si="3"/>
        <v>0.28904649330181242</v>
      </c>
    </row>
    <row r="48" spans="2:5" ht="20.100000000000001" customHeight="1" collapsed="1" thickBot="1" x14ac:dyDescent="0.25">
      <c r="B48" s="4" t="s">
        <v>36</v>
      </c>
      <c r="C48" s="6">
        <f>C42/(C42+C43)</f>
        <v>0.83416562630045776</v>
      </c>
      <c r="D48" s="6">
        <f>D42/(D42+D43)</f>
        <v>0.85381848952824202</v>
      </c>
      <c r="E48" s="6">
        <f t="shared" si="3"/>
        <v>2.3559905381075365E-2</v>
      </c>
    </row>
    <row r="49" spans="2:5" ht="20.100000000000001" customHeight="1" thickBot="1" x14ac:dyDescent="0.25">
      <c r="B49" s="4" t="s">
        <v>37</v>
      </c>
      <c r="C49" s="6">
        <f>C45/(C44+C45)</f>
        <v>0.90461698982697158</v>
      </c>
      <c r="D49" s="6">
        <f>D45/(D44+D45)</f>
        <v>0.93306636155606404</v>
      </c>
      <c r="E49" s="6">
        <f t="shared" si="3"/>
        <v>3.1449079609409104E-2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4862</v>
      </c>
      <c r="D56" s="5">
        <v>4771</v>
      </c>
      <c r="E56" s="6">
        <f>IF(C56&gt;0,(D56-C56)/C56)</f>
        <v>-1.871657754010695E-2</v>
      </c>
    </row>
    <row r="57" spans="2:5" ht="20.100000000000001" customHeight="1" thickBot="1" x14ac:dyDescent="0.25">
      <c r="B57" s="4" t="s">
        <v>41</v>
      </c>
      <c r="C57" s="5">
        <v>3257</v>
      </c>
      <c r="D57" s="5">
        <v>3251</v>
      </c>
      <c r="E57" s="6">
        <f t="shared" ref="E57:E61" si="4">IF(C57&gt;0,(D57-C57)/C57)</f>
        <v>-1.84218606079214E-3</v>
      </c>
    </row>
    <row r="58" spans="2:5" ht="20.100000000000001" customHeight="1" thickBot="1" x14ac:dyDescent="0.25">
      <c r="B58" s="4" t="s">
        <v>42</v>
      </c>
      <c r="C58" s="5">
        <v>787</v>
      </c>
      <c r="D58" s="5">
        <v>796</v>
      </c>
      <c r="E58" s="6">
        <f t="shared" si="4"/>
        <v>1.1435832274459974E-2</v>
      </c>
    </row>
    <row r="59" spans="2:5" ht="20.100000000000001" customHeight="1" collapsed="1" thickBot="1" x14ac:dyDescent="0.25">
      <c r="B59" s="4" t="s">
        <v>98</v>
      </c>
      <c r="C59" s="6">
        <f>(C57+C58)/C56</f>
        <v>0.83175647881530235</v>
      </c>
      <c r="D59" s="6">
        <f>(D57+D58)/D56</f>
        <v>0.84824984280025151</v>
      </c>
      <c r="E59" s="6">
        <f t="shared" si="4"/>
        <v>1.9829558777156978E-2</v>
      </c>
    </row>
    <row r="60" spans="2:5" ht="20.100000000000001" customHeight="1" thickBot="1" x14ac:dyDescent="0.25">
      <c r="B60" s="4" t="s">
        <v>39</v>
      </c>
      <c r="C60" s="6">
        <v>0.81486114585939451</v>
      </c>
      <c r="D60" s="6">
        <v>0.83273565573770492</v>
      </c>
      <c r="E60" s="6">
        <f t="shared" si="4"/>
        <v>2.1935651207739239E-2</v>
      </c>
    </row>
    <row r="61" spans="2:5" ht="20.100000000000001" customHeight="1" thickBot="1" x14ac:dyDescent="0.25">
      <c r="B61" s="4" t="s">
        <v>40</v>
      </c>
      <c r="C61" s="6">
        <v>0.90982658959537577</v>
      </c>
      <c r="D61" s="6">
        <v>0.91810841983852365</v>
      </c>
      <c r="E61" s="6">
        <f t="shared" si="4"/>
        <v>9.1026469635615195E-3</v>
      </c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37331</v>
      </c>
      <c r="D68" s="5">
        <v>36263</v>
      </c>
      <c r="E68" s="6">
        <f t="shared" ref="E68:E73" si="5">IF(C68&gt;0,(D68-C68)/C68)</f>
        <v>-2.8608930915325063E-2</v>
      </c>
    </row>
    <row r="69" spans="2:10" ht="20.100000000000001" customHeight="1" thickBot="1" x14ac:dyDescent="0.25">
      <c r="B69" s="4" t="s">
        <v>45</v>
      </c>
      <c r="C69" s="5">
        <v>10854</v>
      </c>
      <c r="D69" s="5">
        <v>11037</v>
      </c>
      <c r="E69" s="6">
        <f t="shared" si="5"/>
        <v>1.6860143725815367E-2</v>
      </c>
    </row>
    <row r="70" spans="2:10" ht="20.100000000000001" customHeight="1" thickBot="1" x14ac:dyDescent="0.25">
      <c r="B70" s="4" t="s">
        <v>43</v>
      </c>
      <c r="C70" s="5">
        <v>55</v>
      </c>
      <c r="D70" s="5">
        <v>65</v>
      </c>
      <c r="E70" s="6">
        <f t="shared" si="5"/>
        <v>0.18181818181818182</v>
      </c>
    </row>
    <row r="71" spans="2:10" ht="20.100000000000001" customHeight="1" thickBot="1" x14ac:dyDescent="0.25">
      <c r="B71" s="4" t="s">
        <v>46</v>
      </c>
      <c r="C71" s="5">
        <v>17922</v>
      </c>
      <c r="D71" s="5">
        <v>16663</v>
      </c>
      <c r="E71" s="6">
        <f t="shared" si="5"/>
        <v>-7.0248856154447051E-2</v>
      </c>
    </row>
    <row r="72" spans="2:10" ht="20.100000000000001" customHeight="1" thickBot="1" x14ac:dyDescent="0.25">
      <c r="B72" s="4" t="s">
        <v>47</v>
      </c>
      <c r="C72" s="5">
        <v>6525</v>
      </c>
      <c r="D72" s="5">
        <v>6667</v>
      </c>
      <c r="E72" s="6">
        <f t="shared" si="5"/>
        <v>2.1762452107279694E-2</v>
      </c>
    </row>
    <row r="73" spans="2:10" ht="20.100000000000001" customHeight="1" thickBot="1" x14ac:dyDescent="0.25">
      <c r="B73" s="4" t="s">
        <v>48</v>
      </c>
      <c r="C73" s="5">
        <v>1969</v>
      </c>
      <c r="D73" s="5">
        <v>1815</v>
      </c>
      <c r="E73" s="6">
        <f t="shared" si="5"/>
        <v>-7.8212290502793297E-2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>IF(C74&gt;0,(D74-C74)/C74,"-")</f>
        <v>-</v>
      </c>
    </row>
    <row r="75" spans="2:10" ht="20.100000000000001" customHeight="1" thickBot="1" x14ac:dyDescent="0.25">
      <c r="B75" s="4" t="s">
        <v>50</v>
      </c>
      <c r="C75" s="5">
        <v>6</v>
      </c>
      <c r="D75" s="5">
        <v>16</v>
      </c>
      <c r="E75" s="6">
        <f>IF(C75&gt;0,(D75-C75)/C75,"-")</f>
        <v>1.6666666666666667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1900</v>
      </c>
      <c r="D88" s="5">
        <v>1900</v>
      </c>
      <c r="E88" s="6">
        <f>IF(C88&gt;0,(D88-C88)/C88,"-")</f>
        <v>0</v>
      </c>
    </row>
    <row r="89" spans="2:5" ht="29.25" thickBot="1" x14ac:dyDescent="0.25">
      <c r="B89" s="4" t="s">
        <v>52</v>
      </c>
      <c r="C89" s="5">
        <v>1586</v>
      </c>
      <c r="D89" s="5">
        <v>1491</v>
      </c>
      <c r="E89" s="6">
        <f t="shared" ref="E89:E91" si="6">IF(C89&gt;0,(D89-C89)/C89,"-")</f>
        <v>-5.9899117276166459E-2</v>
      </c>
    </row>
    <row r="90" spans="2:5" ht="29.25" customHeight="1" thickBot="1" x14ac:dyDescent="0.25">
      <c r="B90" s="4" t="s">
        <v>53</v>
      </c>
      <c r="C90" s="5">
        <v>3432</v>
      </c>
      <c r="D90" s="5">
        <v>2962</v>
      </c>
      <c r="E90" s="6">
        <f t="shared" si="6"/>
        <v>-0.13694638694638694</v>
      </c>
    </row>
    <row r="91" spans="2:5" ht="29.25" customHeight="1" thickBot="1" x14ac:dyDescent="0.25">
      <c r="B91" s="4" t="s">
        <v>54</v>
      </c>
      <c r="C91" s="6">
        <f>(C88+C89)/(C88+C89+C90)</f>
        <v>0.50390286209887247</v>
      </c>
      <c r="D91" s="6">
        <f>(D88+D89)/(D88+D89+D90)</f>
        <v>0.53376357626318272</v>
      </c>
      <c r="E91" s="6">
        <f t="shared" si="6"/>
        <v>5.9258869933648387E-2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7066</v>
      </c>
      <c r="D98" s="5">
        <v>6454</v>
      </c>
      <c r="E98" s="6">
        <f>IF(C98&gt;0,(D98-C98)/C98,"-")</f>
        <v>-8.661194452306821E-2</v>
      </c>
    </row>
    <row r="99" spans="2:5" ht="20.100000000000001" customHeight="1" thickBot="1" x14ac:dyDescent="0.25">
      <c r="B99" s="4" t="s">
        <v>41</v>
      </c>
      <c r="C99" s="5">
        <v>2887</v>
      </c>
      <c r="D99" s="5">
        <v>2674</v>
      </c>
      <c r="E99" s="6">
        <f t="shared" ref="E99:E103" si="7">IF(C99&gt;0,(D99-C99)/C99,"-")</f>
        <v>-7.377900935226879E-2</v>
      </c>
    </row>
    <row r="100" spans="2:5" ht="20.100000000000001" customHeight="1" thickBot="1" x14ac:dyDescent="0.25">
      <c r="B100" s="4" t="s">
        <v>42</v>
      </c>
      <c r="C100" s="5">
        <v>654</v>
      </c>
      <c r="D100" s="5">
        <v>751</v>
      </c>
      <c r="E100" s="6">
        <f t="shared" si="7"/>
        <v>0.14831804281345565</v>
      </c>
    </row>
    <row r="101" spans="2:5" ht="20.100000000000001" customHeight="1" thickBot="1" x14ac:dyDescent="0.25">
      <c r="B101" s="4" t="s">
        <v>98</v>
      </c>
      <c r="C101" s="6">
        <f>(C99+C100)/C98</f>
        <v>0.50113218228134726</v>
      </c>
      <c r="D101" s="6">
        <f>(D99+D100)/D98</f>
        <v>0.53067864889990701</v>
      </c>
      <c r="E101" s="6">
        <f t="shared" si="7"/>
        <v>5.8959427598628419E-2</v>
      </c>
    </row>
    <row r="102" spans="2:5" ht="20.100000000000001" customHeight="1" thickBot="1" x14ac:dyDescent="0.25">
      <c r="B102" s="4" t="s">
        <v>39</v>
      </c>
      <c r="C102" s="6">
        <v>0.5083641486177144</v>
      </c>
      <c r="D102" s="6">
        <v>0.5254470426409904</v>
      </c>
      <c r="E102" s="6">
        <f t="shared" si="7"/>
        <v>3.3603656099128659E-2</v>
      </c>
    </row>
    <row r="103" spans="2:5" ht="20.100000000000001" customHeight="1" thickBot="1" x14ac:dyDescent="0.25">
      <c r="B103" s="4" t="s">
        <v>40</v>
      </c>
      <c r="C103" s="6">
        <v>0.47152126892573898</v>
      </c>
      <c r="D103" s="6">
        <v>0.55018315018315023</v>
      </c>
      <c r="E103" s="6">
        <f t="shared" si="7"/>
        <v>0.1668257328807789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6617</v>
      </c>
      <c r="D110" s="5">
        <v>5968</v>
      </c>
      <c r="E110" s="6">
        <f>IF(C110&gt;0,(D110-C110)/C110,"-")</f>
        <v>-9.8080701224119687E-2</v>
      </c>
    </row>
    <row r="111" spans="2:5" ht="15" thickBot="1" x14ac:dyDescent="0.25">
      <c r="B111" s="4" t="s">
        <v>56</v>
      </c>
      <c r="C111" s="5">
        <v>2966</v>
      </c>
      <c r="D111" s="5">
        <v>2687</v>
      </c>
      <c r="E111" s="6">
        <f t="shared" ref="E111:E112" si="8">IF(C111&gt;0,(D111-C111)/C111,"-")</f>
        <v>-9.4066082265677683E-2</v>
      </c>
    </row>
    <row r="112" spans="2:5" ht="15" thickBot="1" x14ac:dyDescent="0.25">
      <c r="B112" s="4" t="s">
        <v>57</v>
      </c>
      <c r="C112" s="5">
        <v>3651</v>
      </c>
      <c r="D112" s="5">
        <v>3281</v>
      </c>
      <c r="E112" s="6">
        <f t="shared" si="8"/>
        <v>-0.1013420980553273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48</v>
      </c>
      <c r="D126" s="10">
        <v>25</v>
      </c>
      <c r="E126" s="10">
        <v>4</v>
      </c>
      <c r="F126" s="10">
        <v>77</v>
      </c>
      <c r="G126" s="10">
        <v>46</v>
      </c>
      <c r="H126" s="10">
        <v>28</v>
      </c>
      <c r="I126" s="10">
        <v>8</v>
      </c>
      <c r="J126" s="10">
        <v>82</v>
      </c>
      <c r="K126" s="6">
        <f>IF(C126=0,"-",(G126-C126)/C126)</f>
        <v>-4.1666666666666664E-2</v>
      </c>
      <c r="L126" s="6">
        <f t="shared" ref="L126:N126" si="9">IF(D126=0,"-",(H126-D126)/D126)</f>
        <v>0.12</v>
      </c>
      <c r="M126" s="6">
        <f t="shared" si="9"/>
        <v>1</v>
      </c>
      <c r="N126" s="6">
        <f t="shared" si="9"/>
        <v>6.4935064935064929E-2</v>
      </c>
    </row>
    <row r="127" spans="2:14" ht="15" thickBot="1" x14ac:dyDescent="0.25">
      <c r="B127" s="4" t="s">
        <v>64</v>
      </c>
      <c r="C127" s="10">
        <v>16</v>
      </c>
      <c r="D127" s="10">
        <v>2</v>
      </c>
      <c r="E127" s="10">
        <v>0</v>
      </c>
      <c r="F127" s="10">
        <v>18</v>
      </c>
      <c r="G127" s="10">
        <v>11</v>
      </c>
      <c r="H127" s="10">
        <v>2</v>
      </c>
      <c r="I127" s="10">
        <v>0</v>
      </c>
      <c r="J127" s="10">
        <v>13</v>
      </c>
      <c r="K127" s="6">
        <f t="shared" ref="K127:K131" si="10">IF(C127=0,"-",(G127-C127)/C127)</f>
        <v>-0.3125</v>
      </c>
      <c r="L127" s="6">
        <f t="shared" ref="L127:L131" si="11">IF(D127=0,"-",(H127-D127)/D127)</f>
        <v>0</v>
      </c>
      <c r="M127" s="6" t="str">
        <f t="shared" ref="M127:M131" si="12">IF(E127=0,"-",(I127-E127)/E127)</f>
        <v>-</v>
      </c>
      <c r="N127" s="6">
        <f t="shared" ref="N127:N131" si="13">IF(F127=0,"-",(J127-F127)/F127)</f>
        <v>-0.27777777777777779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0"/>
        <v>-</v>
      </c>
      <c r="L128" s="6" t="str">
        <f t="shared" si="11"/>
        <v>-</v>
      </c>
      <c r="M128" s="6" t="str">
        <f t="shared" si="12"/>
        <v>-</v>
      </c>
      <c r="N128" s="6" t="str">
        <f t="shared" si="13"/>
        <v>-</v>
      </c>
    </row>
    <row r="129" spans="2:14" ht="15" thickBot="1" x14ac:dyDescent="0.25">
      <c r="B129" s="7" t="s">
        <v>66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si="10"/>
        <v>0</v>
      </c>
      <c r="L129" s="6" t="str">
        <f t="shared" si="11"/>
        <v>-</v>
      </c>
      <c r="M129" s="6" t="str">
        <f t="shared" si="12"/>
        <v>-</v>
      </c>
      <c r="N129" s="6">
        <f t="shared" si="13"/>
        <v>0</v>
      </c>
    </row>
    <row r="130" spans="2:14" ht="15" thickBot="1" x14ac:dyDescent="0.25">
      <c r="B130" s="4" t="s">
        <v>67</v>
      </c>
      <c r="C130" s="10">
        <v>4</v>
      </c>
      <c r="D130" s="10">
        <v>2</v>
      </c>
      <c r="E130" s="10">
        <v>0</v>
      </c>
      <c r="F130" s="10">
        <v>6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0"/>
        <v>-1</v>
      </c>
      <c r="L130" s="6">
        <f t="shared" si="11"/>
        <v>-1</v>
      </c>
      <c r="M130" s="6" t="str">
        <f t="shared" si="12"/>
        <v>-</v>
      </c>
      <c r="N130" s="6">
        <f t="shared" si="13"/>
        <v>-1</v>
      </c>
    </row>
    <row r="131" spans="2:14" ht="15" thickBot="1" x14ac:dyDescent="0.25">
      <c r="B131" s="4" t="s">
        <v>68</v>
      </c>
      <c r="C131" s="10">
        <v>69</v>
      </c>
      <c r="D131" s="10">
        <v>29</v>
      </c>
      <c r="E131" s="10">
        <v>4</v>
      </c>
      <c r="F131" s="10">
        <v>102</v>
      </c>
      <c r="G131" s="10">
        <v>58</v>
      </c>
      <c r="H131" s="10">
        <v>30</v>
      </c>
      <c r="I131" s="10">
        <v>8</v>
      </c>
      <c r="J131" s="10">
        <v>96</v>
      </c>
      <c r="K131" s="6">
        <f t="shared" si="10"/>
        <v>-0.15942028985507245</v>
      </c>
      <c r="L131" s="6">
        <f t="shared" si="11"/>
        <v>3.4482758620689655E-2</v>
      </c>
      <c r="M131" s="6">
        <f t="shared" si="12"/>
        <v>1</v>
      </c>
      <c r="N131" s="6">
        <f t="shared" si="13"/>
        <v>-5.8823529411764705E-2</v>
      </c>
    </row>
    <row r="132" spans="2:14" ht="15" thickBot="1" x14ac:dyDescent="0.25">
      <c r="B132" s="4" t="s">
        <v>36</v>
      </c>
      <c r="C132" s="6">
        <f>IF(C126=0,"-",C126/(C126+C127))</f>
        <v>0.75</v>
      </c>
      <c r="D132" s="6">
        <f>IF(D126=0,"-",D126/(D126+D127))</f>
        <v>0.92592592592592593</v>
      </c>
      <c r="E132" s="6">
        <f t="shared" ref="E132:J132" si="14">IF(E126=0,"-",E126/(E126+E127))</f>
        <v>1</v>
      </c>
      <c r="F132" s="6">
        <f t="shared" si="14"/>
        <v>0.81052631578947365</v>
      </c>
      <c r="G132" s="6">
        <f t="shared" si="14"/>
        <v>0.80701754385964908</v>
      </c>
      <c r="H132" s="6">
        <f t="shared" si="14"/>
        <v>0.93333333333333335</v>
      </c>
      <c r="I132" s="6">
        <f t="shared" si="14"/>
        <v>1</v>
      </c>
      <c r="J132" s="6">
        <f t="shared" si="14"/>
        <v>0.86315789473684212</v>
      </c>
      <c r="K132" s="6">
        <f>IF(OR(C132="-",G132="-"),"-",(G132-C132)/C132)</f>
        <v>7.6023391812865437E-2</v>
      </c>
      <c r="L132" s="6">
        <f t="shared" ref="L132:N133" si="15">IF(OR(D132="-",H132="-"),"-",(H132-D132)/D132)</f>
        <v>8.0000000000000123E-3</v>
      </c>
      <c r="M132" s="6">
        <f t="shared" si="15"/>
        <v>0</v>
      </c>
      <c r="N132" s="6">
        <f t="shared" si="15"/>
        <v>6.4935064935064998E-2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6">IF(D129=0,"-",D129/(D128+D129))</f>
        <v>-</v>
      </c>
      <c r="E133" s="6" t="str">
        <f t="shared" si="16"/>
        <v>-</v>
      </c>
      <c r="F133" s="6">
        <f t="shared" si="16"/>
        <v>1</v>
      </c>
      <c r="G133" s="6">
        <f t="shared" si="16"/>
        <v>1</v>
      </c>
      <c r="H133" s="6" t="str">
        <f t="shared" si="16"/>
        <v>-</v>
      </c>
      <c r="I133" s="6" t="str">
        <f t="shared" si="16"/>
        <v>-</v>
      </c>
      <c r="J133" s="6">
        <f t="shared" si="16"/>
        <v>1</v>
      </c>
      <c r="K133" s="6">
        <f>IF(OR(C133="-",G133="-"),"-",(G133-C133)/C133)</f>
        <v>0</v>
      </c>
      <c r="L133" s="6" t="str">
        <f t="shared" si="15"/>
        <v>-</v>
      </c>
      <c r="M133" s="6" t="str">
        <f t="shared" si="15"/>
        <v>-</v>
      </c>
      <c r="N133" s="6">
        <f t="shared" si="15"/>
        <v>0</v>
      </c>
    </row>
    <row r="134" spans="2:14" x14ac:dyDescent="0.2">
      <c r="C134" s="13"/>
    </row>
    <row r="135" spans="2:14" x14ac:dyDescent="0.2">
      <c r="C135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163</v>
      </c>
      <c r="D141" s="10">
        <v>0</v>
      </c>
      <c r="E141" s="10">
        <v>23</v>
      </c>
      <c r="F141" s="10">
        <v>186</v>
      </c>
      <c r="G141" s="10">
        <v>183</v>
      </c>
      <c r="H141" s="10">
        <v>0</v>
      </c>
      <c r="I141" s="10">
        <v>25</v>
      </c>
      <c r="J141" s="10">
        <v>208</v>
      </c>
      <c r="K141" s="6">
        <f>IF(C141=0,"-",(G141-C141)/C141)</f>
        <v>0.12269938650306748</v>
      </c>
      <c r="L141" s="6" t="str">
        <f t="shared" ref="L141:N145" si="17">IF(D141=0,"-",(H141-D141)/D141)</f>
        <v>-</v>
      </c>
      <c r="M141" s="6">
        <f t="shared" si="17"/>
        <v>8.6956521739130432E-2</v>
      </c>
      <c r="N141" s="6">
        <f t="shared" si="17"/>
        <v>0.11827956989247312</v>
      </c>
    </row>
    <row r="142" spans="2:14" ht="15" thickBot="1" x14ac:dyDescent="0.25">
      <c r="B142" s="4" t="s">
        <v>72</v>
      </c>
      <c r="C142" s="10">
        <v>81</v>
      </c>
      <c r="D142" s="10">
        <v>1</v>
      </c>
      <c r="E142" s="10">
        <v>7</v>
      </c>
      <c r="F142" s="10">
        <v>89</v>
      </c>
      <c r="G142" s="10">
        <v>28</v>
      </c>
      <c r="H142" s="10">
        <v>0</v>
      </c>
      <c r="I142" s="10">
        <v>6</v>
      </c>
      <c r="J142" s="10">
        <v>34</v>
      </c>
      <c r="K142" s="6">
        <f t="shared" ref="K142:K145" si="18">IF(C142=0,"-",(G142-C142)/C142)</f>
        <v>-0.65432098765432101</v>
      </c>
      <c r="L142" s="6">
        <f t="shared" si="17"/>
        <v>-1</v>
      </c>
      <c r="M142" s="6">
        <f t="shared" si="17"/>
        <v>-0.14285714285714285</v>
      </c>
      <c r="N142" s="6">
        <f t="shared" si="17"/>
        <v>-0.6179775280898876</v>
      </c>
    </row>
    <row r="143" spans="2:14" ht="15" thickBot="1" x14ac:dyDescent="0.25">
      <c r="B143" s="4" t="s">
        <v>73</v>
      </c>
      <c r="C143" s="10">
        <v>1105</v>
      </c>
      <c r="D143" s="10">
        <v>1</v>
      </c>
      <c r="E143" s="10">
        <v>131</v>
      </c>
      <c r="F143" s="10">
        <v>1237</v>
      </c>
      <c r="G143" s="10">
        <v>1031</v>
      </c>
      <c r="H143" s="10">
        <v>0</v>
      </c>
      <c r="I143" s="10">
        <v>145</v>
      </c>
      <c r="J143" s="10">
        <v>1176</v>
      </c>
      <c r="K143" s="6">
        <f t="shared" si="18"/>
        <v>-6.6968325791855202E-2</v>
      </c>
      <c r="L143" s="6">
        <f t="shared" si="17"/>
        <v>-1</v>
      </c>
      <c r="M143" s="6">
        <f t="shared" si="17"/>
        <v>0.10687022900763359</v>
      </c>
      <c r="N143" s="6">
        <f t="shared" si="17"/>
        <v>-4.9312853678253839E-2</v>
      </c>
    </row>
    <row r="144" spans="2:14" ht="15" thickBot="1" x14ac:dyDescent="0.25">
      <c r="B144" s="4" t="s">
        <v>74</v>
      </c>
      <c r="C144" s="10">
        <v>211</v>
      </c>
      <c r="D144" s="10">
        <v>0</v>
      </c>
      <c r="E144" s="10">
        <v>19</v>
      </c>
      <c r="F144" s="10">
        <v>230</v>
      </c>
      <c r="G144" s="10">
        <v>171</v>
      </c>
      <c r="H144" s="10">
        <v>0</v>
      </c>
      <c r="I144" s="10">
        <v>14</v>
      </c>
      <c r="J144" s="10">
        <v>185</v>
      </c>
      <c r="K144" s="6">
        <f t="shared" si="18"/>
        <v>-0.1895734597156398</v>
      </c>
      <c r="L144" s="6" t="str">
        <f t="shared" si="17"/>
        <v>-</v>
      </c>
      <c r="M144" s="6">
        <f t="shared" si="17"/>
        <v>-0.26315789473684209</v>
      </c>
      <c r="N144" s="6">
        <f t="shared" si="17"/>
        <v>-0.19565217391304349</v>
      </c>
    </row>
    <row r="145" spans="2:14" ht="15" thickBot="1" x14ac:dyDescent="0.25">
      <c r="B145" s="4" t="s">
        <v>75</v>
      </c>
      <c r="C145" s="10">
        <v>11</v>
      </c>
      <c r="D145" s="10">
        <v>0</v>
      </c>
      <c r="E145" s="10">
        <v>2</v>
      </c>
      <c r="F145" s="10">
        <v>13</v>
      </c>
      <c r="G145" s="10">
        <v>4</v>
      </c>
      <c r="H145" s="10">
        <v>0</v>
      </c>
      <c r="I145" s="10">
        <v>1</v>
      </c>
      <c r="J145" s="10">
        <v>5</v>
      </c>
      <c r="K145" s="6">
        <f t="shared" si="18"/>
        <v>-0.63636363636363635</v>
      </c>
      <c r="L145" s="6" t="str">
        <f t="shared" si="17"/>
        <v>-</v>
      </c>
      <c r="M145" s="6">
        <f t="shared" si="17"/>
        <v>-0.5</v>
      </c>
      <c r="N145" s="6">
        <f t="shared" si="17"/>
        <v>-0.61538461538461542</v>
      </c>
    </row>
    <row r="146" spans="2:14" ht="15" thickBot="1" x14ac:dyDescent="0.25">
      <c r="B146" s="7" t="s">
        <v>68</v>
      </c>
      <c r="C146" s="10">
        <v>1571</v>
      </c>
      <c r="D146" s="10">
        <v>2</v>
      </c>
      <c r="E146" s="10">
        <v>182</v>
      </c>
      <c r="F146" s="10">
        <v>1755</v>
      </c>
      <c r="G146" s="10">
        <v>1417</v>
      </c>
      <c r="H146" s="10">
        <v>0</v>
      </c>
      <c r="I146" s="10">
        <v>191</v>
      </c>
      <c r="J146" s="10">
        <v>1608</v>
      </c>
      <c r="K146" s="6">
        <f t="shared" ref="K146" si="19">IF(C146=0,"-",(G146-C146)/C146)</f>
        <v>-9.8026734563971998E-2</v>
      </c>
      <c r="L146" s="6">
        <f t="shared" ref="L146" si="20">IF(D146=0,"-",(H146-D146)/D146)</f>
        <v>-1</v>
      </c>
      <c r="M146" s="6">
        <f t="shared" ref="M146" si="21">IF(E146=0,"-",(I146-E146)/E146)</f>
        <v>4.9450549450549448E-2</v>
      </c>
      <c r="N146" s="6">
        <f t="shared" ref="N146" si="22">IF(F146=0,"-",(J146-F146)/F146)</f>
        <v>-8.3760683760683755E-2</v>
      </c>
    </row>
    <row r="147" spans="2:14" ht="29.25" thickBot="1" x14ac:dyDescent="0.25">
      <c r="B147" s="7" t="s">
        <v>76</v>
      </c>
      <c r="C147" s="6">
        <f>IF(C141=0,"-",(C141/(C141+C143)))</f>
        <v>0.12854889589905363</v>
      </c>
      <c r="D147" s="6" t="str">
        <f t="shared" ref="D147:J147" si="23">IF(D141=0,"-",(D141/(D141+D143)))</f>
        <v>-</v>
      </c>
      <c r="E147" s="6">
        <f t="shared" si="23"/>
        <v>0.14935064935064934</v>
      </c>
      <c r="F147" s="6">
        <f t="shared" si="23"/>
        <v>0.13070976809557272</v>
      </c>
      <c r="G147" s="6">
        <f t="shared" si="23"/>
        <v>0.15074135090609556</v>
      </c>
      <c r="H147" s="6" t="str">
        <f t="shared" si="23"/>
        <v>-</v>
      </c>
      <c r="I147" s="6">
        <f t="shared" si="23"/>
        <v>0.14705882352941177</v>
      </c>
      <c r="J147" s="6">
        <f t="shared" si="23"/>
        <v>0.15028901734104047</v>
      </c>
      <c r="K147" s="6">
        <f>IF(OR(C147="-",G147="-"),"-",(G147-C147)/C147)</f>
        <v>0.17263823895048563</v>
      </c>
      <c r="L147" s="6" t="str">
        <f t="shared" ref="L147:N148" si="24">IF(OR(D147="-",H147="-"),"-",(H147-D147)/D147)</f>
        <v>-</v>
      </c>
      <c r="M147" s="6">
        <f t="shared" si="24"/>
        <v>-1.5345268542199418E-2</v>
      </c>
      <c r="N147" s="6">
        <f t="shared" si="24"/>
        <v>0.14979178320591727</v>
      </c>
    </row>
    <row r="148" spans="2:14" ht="29.25" thickBot="1" x14ac:dyDescent="0.25">
      <c r="B148" s="7" t="s">
        <v>77</v>
      </c>
      <c r="C148" s="6">
        <f>IF(C142=0,"-",(C142/(C142+C144)))</f>
        <v>0.2773972602739726</v>
      </c>
      <c r="D148" s="6">
        <f t="shared" ref="D148:J148" si="25">IF(D142=0,"-",(D142/(D142+D144)))</f>
        <v>1</v>
      </c>
      <c r="E148" s="6">
        <f t="shared" si="25"/>
        <v>0.26923076923076922</v>
      </c>
      <c r="F148" s="6">
        <f t="shared" si="25"/>
        <v>0.27899686520376177</v>
      </c>
      <c r="G148" s="6">
        <f t="shared" si="25"/>
        <v>0.1407035175879397</v>
      </c>
      <c r="H148" s="6" t="str">
        <f t="shared" si="25"/>
        <v>-</v>
      </c>
      <c r="I148" s="6">
        <f t="shared" si="25"/>
        <v>0.3</v>
      </c>
      <c r="J148" s="6">
        <f t="shared" si="25"/>
        <v>0.15525114155251141</v>
      </c>
      <c r="K148" s="6">
        <f>IF(OR(C148="-",G148="-"),"-",(G148-C148)/C148)</f>
        <v>-0.49277250449779764</v>
      </c>
      <c r="L148" s="6" t="str">
        <f t="shared" si="24"/>
        <v>-</v>
      </c>
      <c r="M148" s="6">
        <f t="shared" si="24"/>
        <v>0.1142857142857143</v>
      </c>
      <c r="N148" s="6">
        <f t="shared" si="24"/>
        <v>-0.44353804319942541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2:14" ht="14.25" x14ac:dyDescent="0.2">
      <c r="B150" s="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1346</v>
      </c>
      <c r="D155" s="19">
        <v>1193</v>
      </c>
      <c r="E155" s="18">
        <f>IF(C155=0,"-",(D155-C155)/C155)</f>
        <v>-0.11367013372956909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212</v>
      </c>
      <c r="D156" s="19">
        <v>207</v>
      </c>
      <c r="E156" s="18">
        <f t="shared" ref="E156:E157" si="26">IF(C156=0,"-",(D156-C156)/C156)</f>
        <v>-2.358490566037736E-2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3</v>
      </c>
      <c r="D157" s="19">
        <v>3</v>
      </c>
      <c r="E157" s="18">
        <f t="shared" si="26"/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0.86226777706598334</v>
      </c>
      <c r="D158" s="18">
        <f>IF(D155=0,"-",D155/(D155+D156+D157))</f>
        <v>0.85032074126870993</v>
      </c>
      <c r="E158" s="18">
        <f>IF(OR(C158="-",D158="-"),"-",(D158-C158)/C158)</f>
        <v>-1.3855366180938923E-2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3" spans="2:8" ht="42.75" customHeight="1" thickBot="1" x14ac:dyDescent="0.25">
      <c r="C163" s="8">
        <v>2018</v>
      </c>
      <c r="D163" s="8">
        <v>2019</v>
      </c>
      <c r="E163" s="8" t="s">
        <v>99</v>
      </c>
    </row>
    <row r="164" spans="2:8" ht="20.100000000000001" customHeight="1" thickBot="1" x14ac:dyDescent="0.25">
      <c r="B164" s="4" t="s">
        <v>38</v>
      </c>
      <c r="C164" s="5">
        <v>95</v>
      </c>
      <c r="D164" s="5">
        <v>95</v>
      </c>
      <c r="E164" s="6">
        <f t="shared" ref="E164:E166" si="27">IF(C164=0,"-",(D164-C164)/C164)</f>
        <v>0</v>
      </c>
    </row>
    <row r="165" spans="2:8" ht="20.100000000000001" customHeight="1" thickBot="1" x14ac:dyDescent="0.25">
      <c r="B165" s="4" t="s">
        <v>41</v>
      </c>
      <c r="C165" s="5">
        <v>51</v>
      </c>
      <c r="D165" s="5">
        <v>62</v>
      </c>
      <c r="E165" s="6">
        <f t="shared" si="27"/>
        <v>0.21568627450980393</v>
      </c>
    </row>
    <row r="166" spans="2:8" ht="20.100000000000001" customHeight="1" thickBot="1" x14ac:dyDescent="0.25">
      <c r="B166" s="4" t="s">
        <v>42</v>
      </c>
      <c r="C166" s="5">
        <v>26</v>
      </c>
      <c r="D166" s="5">
        <v>20</v>
      </c>
      <c r="E166" s="6">
        <f t="shared" si="27"/>
        <v>-0.23076923076923078</v>
      </c>
    </row>
    <row r="167" spans="2:8" ht="20.100000000000001" customHeight="1" thickBot="1" x14ac:dyDescent="0.25">
      <c r="B167" s="4" t="s">
        <v>98</v>
      </c>
      <c r="C167" s="6">
        <f>IF(C164=0,"-",(C165+C166)/C164)</f>
        <v>0.81052631578947365</v>
      </c>
      <c r="D167" s="6">
        <f>IF(D164=0,"-",(D165+D166)/D164)</f>
        <v>0.86315789473684212</v>
      </c>
      <c r="E167" s="6">
        <f t="shared" ref="E167:E169" si="28">IF(OR(C167="-",D167="-"),"-",(D167-C167)/C167)</f>
        <v>6.4935064935064998E-2</v>
      </c>
    </row>
    <row r="168" spans="2:8" ht="20.100000000000001" customHeight="1" thickBot="1" x14ac:dyDescent="0.25">
      <c r="B168" s="4" t="s">
        <v>39</v>
      </c>
      <c r="C168" s="6">
        <v>0.7846153846153846</v>
      </c>
      <c r="D168" s="6">
        <v>0.87323943661971826</v>
      </c>
      <c r="E168" s="6">
        <f t="shared" si="28"/>
        <v>0.11295222314277818</v>
      </c>
    </row>
    <row r="169" spans="2:8" ht="20.100000000000001" customHeight="1" thickBot="1" x14ac:dyDescent="0.25">
      <c r="B169" s="4" t="s">
        <v>40</v>
      </c>
      <c r="C169" s="6">
        <v>0.8666666666666667</v>
      </c>
      <c r="D169" s="6">
        <v>0.83333333333333337</v>
      </c>
      <c r="E169" s="6">
        <f t="shared" si="28"/>
        <v>-3.846153846153845E-2</v>
      </c>
    </row>
    <row r="175" spans="2:8" ht="42.75" customHeight="1" thickBot="1" x14ac:dyDescent="0.25">
      <c r="C175" s="8">
        <v>2018</v>
      </c>
      <c r="D175" s="8">
        <v>2019</v>
      </c>
      <c r="E175" s="8" t="s">
        <v>99</v>
      </c>
    </row>
    <row r="176" spans="2:8" ht="15" thickBot="1" x14ac:dyDescent="0.25">
      <c r="B176" s="15" t="s">
        <v>81</v>
      </c>
      <c r="C176" s="5">
        <v>86</v>
      </c>
      <c r="D176" s="5">
        <v>81</v>
      </c>
      <c r="E176" s="6">
        <f>IF(C176=0,"-",(D176-C176)/C176)</f>
        <v>-5.8139534883720929E-2</v>
      </c>
      <c r="H176" s="13"/>
    </row>
    <row r="177" spans="2:10" ht="15" thickBot="1" x14ac:dyDescent="0.25">
      <c r="B177" s="4" t="s">
        <v>43</v>
      </c>
      <c r="C177" s="5">
        <v>54</v>
      </c>
      <c r="D177" s="5">
        <v>36</v>
      </c>
      <c r="E177" s="6">
        <f t="shared" ref="E177:E183" si="29">IF(C177=0,"-",(D177-C177)/C177)</f>
        <v>-0.33333333333333331</v>
      </c>
      <c r="H177" s="13"/>
    </row>
    <row r="178" spans="2:10" ht="15" thickBot="1" x14ac:dyDescent="0.25">
      <c r="B178" s="4" t="s">
        <v>47</v>
      </c>
      <c r="C178" s="5">
        <v>28</v>
      </c>
      <c r="D178" s="5">
        <v>35</v>
      </c>
      <c r="E178" s="6">
        <f t="shared" si="29"/>
        <v>0.25</v>
      </c>
      <c r="H178" s="13"/>
    </row>
    <row r="179" spans="2:10" ht="15" thickBot="1" x14ac:dyDescent="0.25">
      <c r="B179" s="4" t="s">
        <v>78</v>
      </c>
      <c r="C179" s="5">
        <v>4</v>
      </c>
      <c r="D179" s="5">
        <v>10</v>
      </c>
      <c r="E179" s="6">
        <f t="shared" si="29"/>
        <v>1.5</v>
      </c>
      <c r="H179" s="13"/>
    </row>
    <row r="180" spans="2:10" ht="15" thickBot="1" x14ac:dyDescent="0.25">
      <c r="B180" s="15" t="s">
        <v>79</v>
      </c>
      <c r="C180" s="5">
        <v>1661</v>
      </c>
      <c r="D180" s="5">
        <v>1677</v>
      </c>
      <c r="E180" s="6">
        <f t="shared" si="29"/>
        <v>9.6327513546056592E-3</v>
      </c>
      <c r="H180" s="13"/>
    </row>
    <row r="181" spans="2:10" ht="15" thickBot="1" x14ac:dyDescent="0.25">
      <c r="B181" s="4" t="s">
        <v>47</v>
      </c>
      <c r="C181" s="5">
        <v>1487</v>
      </c>
      <c r="D181" s="5">
        <v>1465</v>
      </c>
      <c r="E181" s="6">
        <f t="shared" si="29"/>
        <v>-1.4794889038332213E-2</v>
      </c>
      <c r="H181" s="13"/>
    </row>
    <row r="182" spans="2:10" ht="15" thickBot="1" x14ac:dyDescent="0.25">
      <c r="B182" s="4" t="s">
        <v>70</v>
      </c>
      <c r="C182" s="5">
        <v>2</v>
      </c>
      <c r="D182" s="5">
        <v>1</v>
      </c>
      <c r="E182" s="6">
        <f t="shared" si="29"/>
        <v>-0.5</v>
      </c>
      <c r="H182" s="13"/>
    </row>
    <row r="183" spans="2:10" ht="15" thickBot="1" x14ac:dyDescent="0.25">
      <c r="B183" s="4" t="s">
        <v>80</v>
      </c>
      <c r="C183" s="5">
        <v>172</v>
      </c>
      <c r="D183" s="5">
        <v>211</v>
      </c>
      <c r="E183" s="6">
        <f t="shared" si="29"/>
        <v>0.22674418604651161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49</v>
      </c>
      <c r="D195" s="5">
        <v>57</v>
      </c>
      <c r="E195" s="6">
        <f t="shared" ref="E195:E198" si="30">IF(C195=0,"-",(D195-C195)/C195)</f>
        <v>0.16326530612244897</v>
      </c>
    </row>
    <row r="196" spans="2:5" ht="15" thickBot="1" x14ac:dyDescent="0.25">
      <c r="B196" s="4" t="s">
        <v>83</v>
      </c>
      <c r="C196" s="5">
        <v>9</v>
      </c>
      <c r="D196" s="5">
        <v>7</v>
      </c>
      <c r="E196" s="6">
        <f t="shared" si="30"/>
        <v>-0.22222222222222221</v>
      </c>
    </row>
    <row r="197" spans="2:5" ht="15" thickBot="1" x14ac:dyDescent="0.25">
      <c r="B197" s="4" t="s">
        <v>84</v>
      </c>
      <c r="C197" s="5">
        <v>58</v>
      </c>
      <c r="D197" s="5">
        <v>64</v>
      </c>
      <c r="E197" s="6">
        <f t="shared" si="30"/>
        <v>0.10344827586206896</v>
      </c>
    </row>
    <row r="198" spans="2:5" ht="15" thickBot="1" x14ac:dyDescent="0.25">
      <c r="B198" s="4" t="s">
        <v>85</v>
      </c>
      <c r="C198" s="5">
        <v>44</v>
      </c>
      <c r="D198" s="5">
        <v>51</v>
      </c>
      <c r="E198" s="6">
        <f t="shared" si="30"/>
        <v>0.15909090909090909</v>
      </c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31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48</v>
      </c>
      <c r="D206" s="5">
        <v>58</v>
      </c>
      <c r="E206" s="6">
        <f t="shared" si="31"/>
        <v>0.20833333333333334</v>
      </c>
    </row>
    <row r="207" spans="2:5" ht="20.100000000000001" customHeight="1" thickBot="1" x14ac:dyDescent="0.25">
      <c r="B207" s="17" t="s">
        <v>86</v>
      </c>
      <c r="C207" s="5">
        <v>44</v>
      </c>
      <c r="D207" s="5">
        <v>52</v>
      </c>
      <c r="E207" s="6">
        <f t="shared" si="31"/>
        <v>0.18181818181818182</v>
      </c>
    </row>
    <row r="208" spans="2:5" ht="20.100000000000001" customHeight="1" thickBot="1" x14ac:dyDescent="0.25">
      <c r="B208" s="17" t="s">
        <v>87</v>
      </c>
      <c r="C208" s="5">
        <v>4</v>
      </c>
      <c r="D208" s="5">
        <v>6</v>
      </c>
      <c r="E208" s="6">
        <f t="shared" si="31"/>
        <v>0.5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9</v>
      </c>
      <c r="D210" s="5">
        <v>6</v>
      </c>
      <c r="E210" s="6">
        <f>IF(C210=0,"-",(D210-C210)/C210)</f>
        <v>-0.33333333333333331</v>
      </c>
    </row>
    <row r="211" spans="2:5" ht="15" thickBot="1" x14ac:dyDescent="0.25">
      <c r="B211" s="17" t="s">
        <v>86</v>
      </c>
      <c r="C211" s="5">
        <v>8</v>
      </c>
      <c r="D211" s="5">
        <v>5</v>
      </c>
      <c r="E211" s="6">
        <f t="shared" ref="E211:E212" si="32">IF(C211=0,"-",(D211-C211)/C211)</f>
        <v>-0.375</v>
      </c>
    </row>
    <row r="212" spans="2:5" ht="15" thickBot="1" x14ac:dyDescent="0.25">
      <c r="B212" s="17" t="s">
        <v>87</v>
      </c>
      <c r="C212" s="5">
        <v>1</v>
      </c>
      <c r="D212" s="5">
        <v>1</v>
      </c>
      <c r="E212" s="6">
        <f t="shared" si="32"/>
        <v>0</v>
      </c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68</v>
      </c>
      <c r="D219" s="5">
        <v>98</v>
      </c>
      <c r="E219" s="6">
        <f t="shared" ref="E219:E221" si="33">IF(C219=0,"-",(D219-C219)/C219)</f>
        <v>0.44117647058823528</v>
      </c>
    </row>
    <row r="220" spans="2:5" ht="15" thickBot="1" x14ac:dyDescent="0.25">
      <c r="B220" s="16" t="s">
        <v>92</v>
      </c>
      <c r="C220" s="5">
        <v>73</v>
      </c>
      <c r="D220" s="5">
        <v>72</v>
      </c>
      <c r="E220" s="6">
        <f t="shared" si="33"/>
        <v>-1.3698630136986301E-2</v>
      </c>
    </row>
    <row r="221" spans="2:5" ht="15" thickBot="1" x14ac:dyDescent="0.25">
      <c r="B221" s="16" t="s">
        <v>93</v>
      </c>
      <c r="C221" s="5">
        <v>40</v>
      </c>
      <c r="D221" s="5">
        <v>60</v>
      </c>
      <c r="E221" s="6">
        <f t="shared" si="33"/>
        <v>0.5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4053</v>
      </c>
      <c r="D14" s="5">
        <v>4244</v>
      </c>
      <c r="E14" s="6">
        <f>IF(C14&gt;0,(D14-C14)/C14)</f>
        <v>4.7125585985689611E-2</v>
      </c>
    </row>
    <row r="15" spans="1:5" ht="20.100000000000001" customHeight="1" thickBot="1" x14ac:dyDescent="0.25">
      <c r="B15" s="4" t="s">
        <v>17</v>
      </c>
      <c r="C15" s="5">
        <v>3864</v>
      </c>
      <c r="D15" s="5">
        <v>3457</v>
      </c>
      <c r="E15" s="6">
        <f t="shared" ref="E15:E23" si="0">IF(C15&gt;0,(D15-C15)/C15)</f>
        <v>-0.10533126293995859</v>
      </c>
    </row>
    <row r="16" spans="1:5" ht="20.100000000000001" customHeight="1" thickBot="1" x14ac:dyDescent="0.25">
      <c r="B16" s="4" t="s">
        <v>18</v>
      </c>
      <c r="C16" s="5">
        <v>2629</v>
      </c>
      <c r="D16" s="5">
        <v>2254</v>
      </c>
      <c r="E16" s="6">
        <f t="shared" si="0"/>
        <v>-0.14263978699125143</v>
      </c>
    </row>
    <row r="17" spans="2:5" ht="20.100000000000001" customHeight="1" thickBot="1" x14ac:dyDescent="0.25">
      <c r="B17" s="4" t="s">
        <v>19</v>
      </c>
      <c r="C17" s="5">
        <v>1235</v>
      </c>
      <c r="D17" s="5">
        <v>1203</v>
      </c>
      <c r="E17" s="6">
        <f t="shared" si="0"/>
        <v>-2.5910931174089068E-2</v>
      </c>
    </row>
    <row r="18" spans="2:5" ht="20.100000000000001" customHeight="1" thickBot="1" x14ac:dyDescent="0.25">
      <c r="B18" s="4" t="s">
        <v>20</v>
      </c>
      <c r="C18" s="6">
        <f>C17/C15</f>
        <v>0.31961697722567289</v>
      </c>
      <c r="D18" s="6">
        <f>D17/D15</f>
        <v>0.34798958634654326</v>
      </c>
      <c r="E18" s="6">
        <f t="shared" si="0"/>
        <v>8.8770657200844594E-2</v>
      </c>
    </row>
    <row r="19" spans="2:5" ht="30" customHeight="1" thickBot="1" x14ac:dyDescent="0.25">
      <c r="B19" s="4" t="s">
        <v>23</v>
      </c>
      <c r="C19" s="5">
        <v>476</v>
      </c>
      <c r="D19" s="5">
        <v>466</v>
      </c>
      <c r="E19" s="6">
        <f t="shared" si="0"/>
        <v>-2.100840336134454E-2</v>
      </c>
    </row>
    <row r="20" spans="2:5" ht="20.100000000000001" customHeight="1" thickBot="1" x14ac:dyDescent="0.25">
      <c r="B20" s="4" t="s">
        <v>24</v>
      </c>
      <c r="C20" s="5">
        <v>310</v>
      </c>
      <c r="D20" s="5">
        <v>294</v>
      </c>
      <c r="E20" s="6">
        <f t="shared" si="0"/>
        <v>-5.1612903225806452E-2</v>
      </c>
    </row>
    <row r="21" spans="2:5" ht="20.100000000000001" customHeight="1" thickBot="1" x14ac:dyDescent="0.25">
      <c r="B21" s="4" t="s">
        <v>25</v>
      </c>
      <c r="C21" s="5">
        <v>166</v>
      </c>
      <c r="D21" s="5">
        <v>172</v>
      </c>
      <c r="E21" s="6">
        <f t="shared" si="0"/>
        <v>3.614457831325301E-2</v>
      </c>
    </row>
    <row r="22" spans="2:5" ht="20.100000000000001" customHeight="1" thickBot="1" x14ac:dyDescent="0.25">
      <c r="B22" s="4" t="s">
        <v>21</v>
      </c>
      <c r="C22" s="6">
        <f>C21/C19</f>
        <v>0.34873949579831931</v>
      </c>
      <c r="D22" s="6">
        <f t="shared" ref="D22" si="1">D21/D19</f>
        <v>0.36909871244635195</v>
      </c>
      <c r="E22" s="6">
        <f t="shared" si="0"/>
        <v>5.8379440508816494E-2</v>
      </c>
    </row>
    <row r="23" spans="2:5" ht="20.100000000000001" customHeight="1" thickBot="1" x14ac:dyDescent="0.25">
      <c r="B23" s="7" t="s">
        <v>26</v>
      </c>
      <c r="C23" s="6">
        <v>0.58260332011519389</v>
      </c>
      <c r="D23" s="6">
        <v>0.51705287340505557</v>
      </c>
      <c r="E23" s="6">
        <f t="shared" si="0"/>
        <v>-0.11251299889121386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715</v>
      </c>
      <c r="D32" s="5">
        <v>1014</v>
      </c>
      <c r="E32" s="6">
        <f>IF(C32&gt;0,(D32-C32)/C32,"-")</f>
        <v>0.41818181818181815</v>
      </c>
    </row>
    <row r="33" spans="2:5" ht="20.100000000000001" customHeight="1" thickBot="1" x14ac:dyDescent="0.25">
      <c r="B33" s="4" t="s">
        <v>29</v>
      </c>
      <c r="C33" s="5">
        <v>0</v>
      </c>
      <c r="D33" s="5">
        <v>4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589</v>
      </c>
      <c r="D34" s="5">
        <v>853</v>
      </c>
      <c r="E34" s="6">
        <f t="shared" si="2"/>
        <v>0.44821731748726656</v>
      </c>
    </row>
    <row r="35" spans="2:5" ht="20.100000000000001" customHeight="1" thickBot="1" x14ac:dyDescent="0.25">
      <c r="B35" s="4" t="s">
        <v>30</v>
      </c>
      <c r="C35" s="5">
        <v>126</v>
      </c>
      <c r="D35" s="5">
        <v>157</v>
      </c>
      <c r="E35" s="6">
        <f t="shared" si="2"/>
        <v>0.24603174603174602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440</v>
      </c>
      <c r="D42" s="5">
        <v>511</v>
      </c>
      <c r="E42" s="6">
        <f>IF(C42&gt;0,(D42-C42)/C42,"-")</f>
        <v>0.16136363636363638</v>
      </c>
    </row>
    <row r="43" spans="2:5" ht="20.100000000000001" customHeight="1" thickBot="1" x14ac:dyDescent="0.25">
      <c r="B43" s="4" t="s">
        <v>34</v>
      </c>
      <c r="C43" s="5">
        <v>89</v>
      </c>
      <c r="D43" s="5">
        <v>56</v>
      </c>
      <c r="E43" s="6">
        <f t="shared" ref="E43:E49" si="3">IF(C43&gt;0,(D43-C43)/C43,"-")</f>
        <v>-0.3707865168539326</v>
      </c>
    </row>
    <row r="44" spans="2:5" ht="20.100000000000001" customHeight="1" thickBot="1" x14ac:dyDescent="0.25">
      <c r="B44" s="4" t="s">
        <v>31</v>
      </c>
      <c r="C44" s="5">
        <v>149</v>
      </c>
      <c r="D44" s="5">
        <v>67</v>
      </c>
      <c r="E44" s="6">
        <f t="shared" si="3"/>
        <v>-0.55033557046979864</v>
      </c>
    </row>
    <row r="45" spans="2:5" ht="20.100000000000001" customHeight="1" thickBot="1" x14ac:dyDescent="0.25">
      <c r="B45" s="4" t="s">
        <v>32</v>
      </c>
      <c r="C45" s="5">
        <v>1415</v>
      </c>
      <c r="D45" s="5">
        <v>1259</v>
      </c>
      <c r="E45" s="6">
        <f t="shared" si="3"/>
        <v>-0.11024734982332156</v>
      </c>
    </row>
    <row r="46" spans="2:5" ht="20.100000000000001" customHeight="1" thickBot="1" x14ac:dyDescent="0.25">
      <c r="B46" s="4" t="s">
        <v>35</v>
      </c>
      <c r="C46" s="5">
        <v>877</v>
      </c>
      <c r="D46" s="5">
        <v>550</v>
      </c>
      <c r="E46" s="6">
        <f t="shared" si="3"/>
        <v>-0.37286202964652221</v>
      </c>
    </row>
    <row r="47" spans="2:5" ht="20.100000000000001" customHeight="1" thickBot="1" x14ac:dyDescent="0.25">
      <c r="B47" s="4" t="s">
        <v>67</v>
      </c>
      <c r="C47" s="5">
        <v>717</v>
      </c>
      <c r="D47" s="5">
        <v>1125</v>
      </c>
      <c r="E47" s="6">
        <f t="shared" si="3"/>
        <v>0.56903765690376573</v>
      </c>
    </row>
    <row r="48" spans="2:5" ht="20.100000000000001" customHeight="1" collapsed="1" thickBot="1" x14ac:dyDescent="0.25">
      <c r="B48" s="4" t="s">
        <v>36</v>
      </c>
      <c r="C48" s="6">
        <f>C42/(C42+C43)</f>
        <v>0.83175803402646498</v>
      </c>
      <c r="D48" s="6">
        <f>D42/(D42+D43)</f>
        <v>0.90123456790123457</v>
      </c>
      <c r="E48" s="6">
        <f t="shared" si="3"/>
        <v>8.3529741863075269E-2</v>
      </c>
    </row>
    <row r="49" spans="2:5" ht="20.100000000000001" customHeight="1" thickBot="1" x14ac:dyDescent="0.25">
      <c r="B49" s="4" t="s">
        <v>37</v>
      </c>
      <c r="C49" s="6">
        <f>C45/(C44+C45)</f>
        <v>0.90473145780051156</v>
      </c>
      <c r="D49" s="6">
        <f t="shared" ref="D49" si="4">D45/(D44+D45)</f>
        <v>0.94947209653092002</v>
      </c>
      <c r="E49" s="6">
        <f t="shared" si="3"/>
        <v>4.9451843798133444E-2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543</v>
      </c>
      <c r="D56" s="5">
        <v>577</v>
      </c>
      <c r="E56" s="6">
        <f>IF(C56&gt;0,(D56-C56)/C56,"-")</f>
        <v>6.2615101289134445E-2</v>
      </c>
    </row>
    <row r="57" spans="2:5" ht="20.100000000000001" customHeight="1" thickBot="1" x14ac:dyDescent="0.25">
      <c r="B57" s="4" t="s">
        <v>41</v>
      </c>
      <c r="C57" s="5">
        <v>294</v>
      </c>
      <c r="D57" s="5">
        <v>354</v>
      </c>
      <c r="E57" s="6">
        <f t="shared" ref="E57:E61" si="5">IF(C57&gt;0,(D57-C57)/C57,"-")</f>
        <v>0.20408163265306123</v>
      </c>
    </row>
    <row r="58" spans="2:5" ht="20.100000000000001" customHeight="1" thickBot="1" x14ac:dyDescent="0.25">
      <c r="B58" s="4" t="s">
        <v>42</v>
      </c>
      <c r="C58" s="5">
        <v>154</v>
      </c>
      <c r="D58" s="5">
        <v>167</v>
      </c>
      <c r="E58" s="6">
        <f t="shared" si="5"/>
        <v>8.4415584415584416E-2</v>
      </c>
    </row>
    <row r="59" spans="2:5" ht="20.100000000000001" customHeight="1" collapsed="1" thickBot="1" x14ac:dyDescent="0.25">
      <c r="B59" s="4" t="s">
        <v>98</v>
      </c>
      <c r="C59" s="6">
        <f>(C57+C58)/C56</f>
        <v>0.82504604051565378</v>
      </c>
      <c r="D59" s="6">
        <f>(D57+D58)/D56</f>
        <v>0.90294627383015602</v>
      </c>
      <c r="E59" s="6">
        <f t="shared" si="5"/>
        <v>9.4419256003961421E-2</v>
      </c>
    </row>
    <row r="60" spans="2:5" ht="20.100000000000001" customHeight="1" thickBot="1" x14ac:dyDescent="0.25">
      <c r="B60" s="4" t="s">
        <v>39</v>
      </c>
      <c r="C60" s="6">
        <v>0.79891304347826086</v>
      </c>
      <c r="D60" s="6">
        <v>0.89847715736040612</v>
      </c>
      <c r="E60" s="6">
        <f t="shared" si="5"/>
        <v>0.12462446907697093</v>
      </c>
    </row>
    <row r="61" spans="2:5" ht="20.100000000000001" customHeight="1" thickBot="1" x14ac:dyDescent="0.25">
      <c r="B61" s="4" t="s">
        <v>40</v>
      </c>
      <c r="C61" s="6">
        <v>0.88</v>
      </c>
      <c r="D61" s="6">
        <v>0.91256830601092898</v>
      </c>
      <c r="E61" s="6">
        <f t="shared" si="5"/>
        <v>3.7009438648782922E-2</v>
      </c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3974</v>
      </c>
      <c r="D68" s="5">
        <v>3292</v>
      </c>
      <c r="E68" s="6">
        <f>IF(C68&gt;0,(D68-C68)/C68,"-")</f>
        <v>-0.17161550075490689</v>
      </c>
    </row>
    <row r="69" spans="2:10" ht="20.100000000000001" customHeight="1" thickBot="1" x14ac:dyDescent="0.25">
      <c r="B69" s="4" t="s">
        <v>45</v>
      </c>
      <c r="C69" s="5">
        <v>1208</v>
      </c>
      <c r="D69" s="5">
        <v>1124</v>
      </c>
      <c r="E69" s="6">
        <f t="shared" ref="E69:E75" si="6">IF(C69&gt;0,(D69-C69)/C69,"-")</f>
        <v>-6.9536423841059597E-2</v>
      </c>
    </row>
    <row r="70" spans="2:10" ht="20.100000000000001" customHeight="1" thickBot="1" x14ac:dyDescent="0.25">
      <c r="B70" s="4" t="s">
        <v>43</v>
      </c>
      <c r="C70" s="5">
        <v>3</v>
      </c>
      <c r="D70" s="5">
        <v>4</v>
      </c>
      <c r="E70" s="6">
        <f t="shared" si="6"/>
        <v>0.33333333333333331</v>
      </c>
    </row>
    <row r="71" spans="2:10" ht="20.100000000000001" customHeight="1" thickBot="1" x14ac:dyDescent="0.25">
      <c r="B71" s="4" t="s">
        <v>46</v>
      </c>
      <c r="C71" s="5">
        <v>1698</v>
      </c>
      <c r="D71" s="5">
        <v>1312</v>
      </c>
      <c r="E71" s="6">
        <f t="shared" si="6"/>
        <v>-0.22732626619552415</v>
      </c>
    </row>
    <row r="72" spans="2:10" ht="20.100000000000001" customHeight="1" thickBot="1" x14ac:dyDescent="0.25">
      <c r="B72" s="4" t="s">
        <v>47</v>
      </c>
      <c r="C72" s="5">
        <v>818</v>
      </c>
      <c r="D72" s="5">
        <v>676</v>
      </c>
      <c r="E72" s="6">
        <f t="shared" si="6"/>
        <v>-0.17359413202933985</v>
      </c>
    </row>
    <row r="73" spans="2:10" ht="20.100000000000001" customHeight="1" thickBot="1" x14ac:dyDescent="0.25">
      <c r="B73" s="4" t="s">
        <v>48</v>
      </c>
      <c r="C73" s="5">
        <v>246</v>
      </c>
      <c r="D73" s="5">
        <v>175</v>
      </c>
      <c r="E73" s="6">
        <f t="shared" si="6"/>
        <v>-0.2886178861788618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1</v>
      </c>
      <c r="E75" s="6">
        <f t="shared" si="6"/>
        <v>0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298</v>
      </c>
      <c r="D88" s="5">
        <v>310</v>
      </c>
      <c r="E88" s="6">
        <f>IF(C88&gt;0,(D88-C88)/C88,"-")</f>
        <v>4.0268456375838924E-2</v>
      </c>
    </row>
    <row r="89" spans="2:5" ht="29.25" thickBot="1" x14ac:dyDescent="0.25">
      <c r="B89" s="4" t="s">
        <v>52</v>
      </c>
      <c r="C89" s="5">
        <v>198</v>
      </c>
      <c r="D89" s="5">
        <v>223</v>
      </c>
      <c r="E89" s="6">
        <f t="shared" ref="E89:E91" si="7">IF(C89&gt;0,(D89-C89)/C89,"-")</f>
        <v>0.12626262626262627</v>
      </c>
    </row>
    <row r="90" spans="2:5" ht="29.25" customHeight="1" thickBot="1" x14ac:dyDescent="0.25">
      <c r="B90" s="4" t="s">
        <v>53</v>
      </c>
      <c r="C90" s="5">
        <v>296</v>
      </c>
      <c r="D90" s="5">
        <v>234</v>
      </c>
      <c r="E90" s="6">
        <f t="shared" si="7"/>
        <v>-0.20945945945945946</v>
      </c>
    </row>
    <row r="91" spans="2:5" ht="29.25" customHeight="1" thickBot="1" x14ac:dyDescent="0.25">
      <c r="B91" s="4" t="s">
        <v>54</v>
      </c>
      <c r="C91" s="6">
        <f>(C88+C89)/(C88+C89+C90)</f>
        <v>0.6262626262626263</v>
      </c>
      <c r="D91" s="6">
        <f>(D88+D89)/(D88+D89+D90)</f>
        <v>0.69491525423728817</v>
      </c>
      <c r="E91" s="6">
        <f t="shared" si="7"/>
        <v>0.10962274466921815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804</v>
      </c>
      <c r="D98" s="5">
        <v>776</v>
      </c>
      <c r="E98" s="6">
        <f>IF(C98&gt;0,(D98-C98)/C98,"-")</f>
        <v>-3.482587064676617E-2</v>
      </c>
    </row>
    <row r="99" spans="2:5" ht="20.100000000000001" customHeight="1" thickBot="1" x14ac:dyDescent="0.25">
      <c r="B99" s="4" t="s">
        <v>41</v>
      </c>
      <c r="C99" s="5">
        <v>305</v>
      </c>
      <c r="D99" s="5">
        <v>313</v>
      </c>
      <c r="E99" s="6">
        <f t="shared" ref="E99:E103" si="8">IF(C99&gt;0,(D99-C99)/C99,"-")</f>
        <v>2.6229508196721311E-2</v>
      </c>
    </row>
    <row r="100" spans="2:5" ht="20.100000000000001" customHeight="1" thickBot="1" x14ac:dyDescent="0.25">
      <c r="B100" s="4" t="s">
        <v>42</v>
      </c>
      <c r="C100" s="5">
        <v>197</v>
      </c>
      <c r="D100" s="5">
        <v>223</v>
      </c>
      <c r="E100" s="6">
        <f t="shared" si="8"/>
        <v>0.13197969543147209</v>
      </c>
    </row>
    <row r="101" spans="2:5" ht="20.100000000000001" customHeight="1" thickBot="1" x14ac:dyDescent="0.25">
      <c r="B101" s="4" t="s">
        <v>98</v>
      </c>
      <c r="C101" s="6">
        <f>(C99+C100)/C98</f>
        <v>0.62437810945273631</v>
      </c>
      <c r="D101" s="6">
        <f>(D99+D100)/D98</f>
        <v>0.69072164948453607</v>
      </c>
      <c r="E101" s="6">
        <f t="shared" si="8"/>
        <v>0.10625539080790242</v>
      </c>
    </row>
    <row r="102" spans="2:5" ht="20.100000000000001" customHeight="1" thickBot="1" x14ac:dyDescent="0.25">
      <c r="B102" s="4" t="s">
        <v>39</v>
      </c>
      <c r="C102" s="6">
        <v>0.59108527131782951</v>
      </c>
      <c r="D102" s="6">
        <v>0.67748917748917747</v>
      </c>
      <c r="E102" s="6">
        <f t="shared" si="8"/>
        <v>0.14617841175218213</v>
      </c>
    </row>
    <row r="103" spans="2:5" ht="20.100000000000001" customHeight="1" thickBot="1" x14ac:dyDescent="0.25">
      <c r="B103" s="4" t="s">
        <v>40</v>
      </c>
      <c r="C103" s="6">
        <v>0.68402777777777779</v>
      </c>
      <c r="D103" s="6">
        <v>0.71019108280254772</v>
      </c>
      <c r="E103" s="6">
        <f t="shared" si="8"/>
        <v>3.824889262504437E-2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845</v>
      </c>
      <c r="D110" s="5">
        <v>734</v>
      </c>
      <c r="E110" s="6">
        <f>IF(C110&gt;0,(D110-C110)/C110,"-")</f>
        <v>-0.13136094674556212</v>
      </c>
    </row>
    <row r="111" spans="2:5" ht="15" thickBot="1" x14ac:dyDescent="0.25">
      <c r="B111" s="4" t="s">
        <v>56</v>
      </c>
      <c r="C111" s="5">
        <v>523</v>
      </c>
      <c r="D111" s="5">
        <v>413</v>
      </c>
      <c r="E111" s="6">
        <f t="shared" ref="E111:E112" si="9">IF(C111&gt;0,(D111-C111)/C111,"-")</f>
        <v>-0.21032504780114722</v>
      </c>
    </row>
    <row r="112" spans="2:5" ht="15" thickBot="1" x14ac:dyDescent="0.25">
      <c r="B112" s="4" t="s">
        <v>57</v>
      </c>
      <c r="C112" s="5">
        <v>322</v>
      </c>
      <c r="D112" s="5">
        <v>321</v>
      </c>
      <c r="E112" s="6">
        <f t="shared" si="9"/>
        <v>-3.105590062111801E-3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3</v>
      </c>
      <c r="D126" s="10">
        <v>1</v>
      </c>
      <c r="E126" s="10">
        <v>2</v>
      </c>
      <c r="F126" s="10">
        <v>6</v>
      </c>
      <c r="G126" s="10">
        <v>2</v>
      </c>
      <c r="H126" s="10">
        <v>1</v>
      </c>
      <c r="I126" s="10">
        <v>1</v>
      </c>
      <c r="J126" s="10">
        <v>4</v>
      </c>
      <c r="K126" s="6">
        <f>IF(C126=0,"-",(G126-C126)/C126)</f>
        <v>-0.33333333333333331</v>
      </c>
      <c r="L126" s="6">
        <f t="shared" ref="L126:N131" si="10">IF(D126=0,"-",(H126-D126)/D126)</f>
        <v>0</v>
      </c>
      <c r="M126" s="6">
        <f t="shared" si="10"/>
        <v>-0.5</v>
      </c>
      <c r="N126" s="6">
        <f t="shared" si="10"/>
        <v>-0.33333333333333331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3</v>
      </c>
      <c r="D131" s="10">
        <v>1</v>
      </c>
      <c r="E131" s="10">
        <v>2</v>
      </c>
      <c r="F131" s="10">
        <v>6</v>
      </c>
      <c r="G131" s="10">
        <v>2</v>
      </c>
      <c r="H131" s="10">
        <v>1</v>
      </c>
      <c r="I131" s="10">
        <v>1</v>
      </c>
      <c r="J131" s="10">
        <v>4</v>
      </c>
      <c r="K131" s="6">
        <f t="shared" si="11"/>
        <v>-0.33333333333333331</v>
      </c>
      <c r="L131" s="6">
        <f t="shared" si="10"/>
        <v>0</v>
      </c>
      <c r="M131" s="6">
        <f t="shared" si="10"/>
        <v>-0.5</v>
      </c>
      <c r="N131" s="6">
        <f t="shared" si="10"/>
        <v>-0.33333333333333331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1</v>
      </c>
      <c r="H132" s="6">
        <f t="shared" si="12"/>
        <v>1</v>
      </c>
      <c r="I132" s="6">
        <f t="shared" si="12"/>
        <v>1</v>
      </c>
      <c r="J132" s="6">
        <f t="shared" si="12"/>
        <v>1</v>
      </c>
      <c r="K132" s="6">
        <f>IF(OR(C132="-",G132="-"),"-",(G132-C132)/C132)</f>
        <v>0</v>
      </c>
      <c r="L132" s="6">
        <f t="shared" ref="L132:N133" si="13">IF(OR(D132="-",H132="-"),"-",(H132-D132)/D132)</f>
        <v>0</v>
      </c>
      <c r="M132" s="6">
        <f t="shared" si="13"/>
        <v>0</v>
      </c>
      <c r="N132" s="6">
        <f t="shared" si="13"/>
        <v>0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18</v>
      </c>
      <c r="D141" s="10">
        <v>0</v>
      </c>
      <c r="E141" s="10">
        <v>8</v>
      </c>
      <c r="F141" s="10">
        <v>26</v>
      </c>
      <c r="G141" s="10">
        <v>14</v>
      </c>
      <c r="H141" s="10">
        <v>0</v>
      </c>
      <c r="I141" s="10">
        <v>3</v>
      </c>
      <c r="J141" s="10">
        <v>17</v>
      </c>
      <c r="K141" s="6">
        <f>IF(C141=0,"-",(G141-C141)/C141)</f>
        <v>-0.22222222222222221</v>
      </c>
      <c r="L141" s="6" t="str">
        <f t="shared" ref="L141:N145" si="15">IF(D141=0,"-",(H141-D141)/D141)</f>
        <v>-</v>
      </c>
      <c r="M141" s="6">
        <f t="shared" si="15"/>
        <v>-0.625</v>
      </c>
      <c r="N141" s="6">
        <f t="shared" si="15"/>
        <v>-0.34615384615384615</v>
      </c>
    </row>
    <row r="142" spans="2:14" ht="15" thickBot="1" x14ac:dyDescent="0.25">
      <c r="B142" s="4" t="s">
        <v>72</v>
      </c>
      <c r="C142" s="10">
        <v>6</v>
      </c>
      <c r="D142" s="10">
        <v>0</v>
      </c>
      <c r="E142" s="10">
        <v>1</v>
      </c>
      <c r="F142" s="10">
        <v>7</v>
      </c>
      <c r="G142" s="10">
        <v>3</v>
      </c>
      <c r="H142" s="10">
        <v>0</v>
      </c>
      <c r="I142" s="10">
        <v>0</v>
      </c>
      <c r="J142" s="10">
        <v>3</v>
      </c>
      <c r="K142" s="6">
        <f t="shared" ref="K142:K145" si="16">IF(C142=0,"-",(G142-C142)/C142)</f>
        <v>-0.5</v>
      </c>
      <c r="L142" s="6" t="str">
        <f t="shared" si="15"/>
        <v>-</v>
      </c>
      <c r="M142" s="6">
        <f t="shared" si="15"/>
        <v>-1</v>
      </c>
      <c r="N142" s="6">
        <f t="shared" si="15"/>
        <v>-0.5714285714285714</v>
      </c>
    </row>
    <row r="143" spans="2:14" ht="15" thickBot="1" x14ac:dyDescent="0.25">
      <c r="B143" s="4" t="s">
        <v>73</v>
      </c>
      <c r="C143" s="10">
        <v>106</v>
      </c>
      <c r="D143" s="10">
        <v>0</v>
      </c>
      <c r="E143" s="10">
        <v>13</v>
      </c>
      <c r="F143" s="10">
        <v>119</v>
      </c>
      <c r="G143" s="10">
        <v>116</v>
      </c>
      <c r="H143" s="10">
        <v>0</v>
      </c>
      <c r="I143" s="10">
        <v>18</v>
      </c>
      <c r="J143" s="10">
        <v>134</v>
      </c>
      <c r="K143" s="6">
        <f t="shared" si="16"/>
        <v>9.4339622641509441E-2</v>
      </c>
      <c r="L143" s="6" t="str">
        <f t="shared" si="15"/>
        <v>-</v>
      </c>
      <c r="M143" s="6">
        <f t="shared" si="15"/>
        <v>0.38461538461538464</v>
      </c>
      <c r="N143" s="6">
        <f t="shared" si="15"/>
        <v>0.12605042016806722</v>
      </c>
    </row>
    <row r="144" spans="2:14" ht="15" thickBot="1" x14ac:dyDescent="0.25">
      <c r="B144" s="4" t="s">
        <v>74</v>
      </c>
      <c r="C144" s="10">
        <v>65</v>
      </c>
      <c r="D144" s="10">
        <v>0</v>
      </c>
      <c r="E144" s="10">
        <v>4</v>
      </c>
      <c r="F144" s="10">
        <v>69</v>
      </c>
      <c r="G144" s="10">
        <v>32</v>
      </c>
      <c r="H144" s="10">
        <v>0</v>
      </c>
      <c r="I144" s="10">
        <v>12</v>
      </c>
      <c r="J144" s="10">
        <v>44</v>
      </c>
      <c r="K144" s="6">
        <f t="shared" si="16"/>
        <v>-0.50769230769230766</v>
      </c>
      <c r="L144" s="6" t="str">
        <f t="shared" si="15"/>
        <v>-</v>
      </c>
      <c r="M144" s="6">
        <f t="shared" si="15"/>
        <v>2</v>
      </c>
      <c r="N144" s="6">
        <f t="shared" si="15"/>
        <v>-0.36231884057971014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195</v>
      </c>
      <c r="D146" s="10">
        <v>0</v>
      </c>
      <c r="E146" s="10">
        <v>26</v>
      </c>
      <c r="F146" s="10">
        <v>221</v>
      </c>
      <c r="G146" s="10">
        <v>165</v>
      </c>
      <c r="H146" s="10">
        <v>0</v>
      </c>
      <c r="I146" s="10">
        <v>33</v>
      </c>
      <c r="J146" s="10">
        <v>198</v>
      </c>
      <c r="K146" s="6">
        <f t="shared" ref="K146" si="17">IF(C146=0,"-",(G146-C146)/C146)</f>
        <v>-0.15384615384615385</v>
      </c>
      <c r="L146" s="6" t="str">
        <f t="shared" ref="L146" si="18">IF(D146=0,"-",(H146-D146)/D146)</f>
        <v>-</v>
      </c>
      <c r="M146" s="6">
        <f t="shared" ref="M146" si="19">IF(E146=0,"-",(I146-E146)/E146)</f>
        <v>0.26923076923076922</v>
      </c>
      <c r="N146" s="6">
        <f t="shared" ref="N146" si="20">IF(F146=0,"-",(J146-F146)/F146)</f>
        <v>-0.10407239819004525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0.14516129032258066</v>
      </c>
      <c r="D147" s="6" t="str">
        <f t="shared" si="21"/>
        <v>-</v>
      </c>
      <c r="E147" s="6">
        <f t="shared" si="21"/>
        <v>0.38095238095238093</v>
      </c>
      <c r="F147" s="6">
        <f t="shared" si="21"/>
        <v>0.1793103448275862</v>
      </c>
      <c r="G147" s="6">
        <f t="shared" si="21"/>
        <v>0.1076923076923077</v>
      </c>
      <c r="H147" s="6" t="str">
        <f t="shared" si="21"/>
        <v>-</v>
      </c>
      <c r="I147" s="6">
        <f t="shared" si="21"/>
        <v>0.14285714285714285</v>
      </c>
      <c r="J147" s="6">
        <f t="shared" si="21"/>
        <v>0.11258278145695365</v>
      </c>
      <c r="K147" s="6">
        <f>IF(OR(C147="-",G147="-"),"-",(G147-C147)/C147)</f>
        <v>-0.25811965811965815</v>
      </c>
      <c r="L147" s="6" t="str">
        <f t="shared" ref="L147:N148" si="22">IF(OR(D147="-",H147="-"),"-",(H147-D147)/D147)</f>
        <v>-</v>
      </c>
      <c r="M147" s="6">
        <f t="shared" si="22"/>
        <v>-0.625</v>
      </c>
      <c r="N147" s="6">
        <f t="shared" si="22"/>
        <v>-0.37213448802852772</v>
      </c>
    </row>
    <row r="148" spans="2:14" ht="29.25" thickBot="1" x14ac:dyDescent="0.25">
      <c r="B148" s="7" t="s">
        <v>77</v>
      </c>
      <c r="C148" s="6">
        <f t="shared" si="21"/>
        <v>8.4507042253521125E-2</v>
      </c>
      <c r="D148" s="6" t="str">
        <f t="shared" si="21"/>
        <v>-</v>
      </c>
      <c r="E148" s="6">
        <f t="shared" si="21"/>
        <v>0.2</v>
      </c>
      <c r="F148" s="6">
        <f t="shared" si="21"/>
        <v>9.2105263157894732E-2</v>
      </c>
      <c r="G148" s="6">
        <f t="shared" si="21"/>
        <v>8.5714285714285715E-2</v>
      </c>
      <c r="H148" s="6" t="str">
        <f t="shared" si="21"/>
        <v>-</v>
      </c>
      <c r="I148" s="6" t="str">
        <f t="shared" si="21"/>
        <v>-</v>
      </c>
      <c r="J148" s="6">
        <f t="shared" si="21"/>
        <v>6.3829787234042548E-2</v>
      </c>
      <c r="K148" s="6">
        <f>IF(OR(C148="-",G148="-"),"-",(G148-C148)/C148)</f>
        <v>1.4285714285714313E-2</v>
      </c>
      <c r="L148" s="6" t="str">
        <f t="shared" si="22"/>
        <v>-</v>
      </c>
      <c r="M148" s="6" t="str">
        <f t="shared" si="22"/>
        <v>-</v>
      </c>
      <c r="N148" s="6">
        <f t="shared" si="22"/>
        <v>-0.30699088145896658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170</v>
      </c>
      <c r="D155" s="19">
        <v>148</v>
      </c>
      <c r="E155" s="18">
        <f>IF(C155=0,"-",(D155-C155)/C155)</f>
        <v>-0.12941176470588237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20</v>
      </c>
      <c r="D156" s="19">
        <v>13</v>
      </c>
      <c r="E156" s="18">
        <f t="shared" ref="E156:E157" si="23">IF(C156=0,"-",(D156-C156)/C156)</f>
        <v>-0.35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5</v>
      </c>
      <c r="D157" s="19">
        <v>4</v>
      </c>
      <c r="E157" s="18">
        <f t="shared" si="23"/>
        <v>-0.2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0.87179487179487181</v>
      </c>
      <c r="D158" s="18">
        <f>IF(D155=0,"-",D155/(D155+D156+D157))</f>
        <v>0.89696969696969697</v>
      </c>
      <c r="E158" s="18">
        <f>IF(OR(C158="-",D158="-"),"-",(D158-C158)/C158)</f>
        <v>2.8877005347593573E-2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3" spans="2:8" ht="42.75" customHeight="1" thickBot="1" x14ac:dyDescent="0.25">
      <c r="C163" s="8">
        <v>2018</v>
      </c>
      <c r="D163" s="8">
        <v>2019</v>
      </c>
      <c r="E163" s="8" t="s">
        <v>99</v>
      </c>
    </row>
    <row r="164" spans="2:8" ht="20.100000000000001" customHeight="1" thickBot="1" x14ac:dyDescent="0.25">
      <c r="B164" s="4" t="s">
        <v>38</v>
      </c>
      <c r="C164" s="5">
        <v>6</v>
      </c>
      <c r="D164" s="5">
        <v>4</v>
      </c>
      <c r="E164" s="6">
        <f t="shared" ref="E164:E166" si="24">IF(C164=0,"-",(D164-C164)/C164)</f>
        <v>-0.33333333333333331</v>
      </c>
    </row>
    <row r="165" spans="2:8" ht="20.100000000000001" customHeight="1" thickBot="1" x14ac:dyDescent="0.25">
      <c r="B165" s="4" t="s">
        <v>41</v>
      </c>
      <c r="C165" s="5">
        <v>5</v>
      </c>
      <c r="D165" s="5">
        <v>3</v>
      </c>
      <c r="E165" s="6">
        <f t="shared" si="24"/>
        <v>-0.4</v>
      </c>
    </row>
    <row r="166" spans="2:8" ht="20.100000000000001" customHeight="1" thickBot="1" x14ac:dyDescent="0.25">
      <c r="B166" s="4" t="s">
        <v>42</v>
      </c>
      <c r="C166" s="5">
        <v>1</v>
      </c>
      <c r="D166" s="5">
        <v>1</v>
      </c>
      <c r="E166" s="6">
        <f t="shared" si="24"/>
        <v>0</v>
      </c>
    </row>
    <row r="167" spans="2:8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1</v>
      </c>
      <c r="E167" s="6">
        <f t="shared" ref="E167:E169" si="25">IF(OR(C167="-",D167="-"),"-",(D167-C167)/C167)</f>
        <v>0</v>
      </c>
    </row>
    <row r="168" spans="2:8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8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5" spans="2:8" ht="42.75" customHeight="1" thickBot="1" x14ac:dyDescent="0.25">
      <c r="C175" s="8">
        <v>2018</v>
      </c>
      <c r="D175" s="8">
        <v>2019</v>
      </c>
      <c r="E175" s="8" t="s">
        <v>99</v>
      </c>
    </row>
    <row r="176" spans="2:8" ht="15" thickBot="1" x14ac:dyDescent="0.25">
      <c r="B176" s="15" t="s">
        <v>81</v>
      </c>
      <c r="C176" s="5">
        <v>8</v>
      </c>
      <c r="D176" s="5">
        <v>0</v>
      </c>
      <c r="E176" s="6">
        <f>IF(C176=0,"-",(D176-C176)/C176)</f>
        <v>-1</v>
      </c>
      <c r="H176" s="13"/>
    </row>
    <row r="177" spans="2:10" ht="15" thickBot="1" x14ac:dyDescent="0.25">
      <c r="B177" s="4" t="s">
        <v>43</v>
      </c>
      <c r="C177" s="5">
        <v>6</v>
      </c>
      <c r="D177" s="5">
        <v>0</v>
      </c>
      <c r="E177" s="6">
        <f t="shared" ref="E177:E183" si="26">IF(C177=0,"-",(D177-C177)/C177)</f>
        <v>-1</v>
      </c>
      <c r="H177" s="13"/>
    </row>
    <row r="178" spans="2:10" ht="15" thickBot="1" x14ac:dyDescent="0.25">
      <c r="B178" s="4" t="s">
        <v>47</v>
      </c>
      <c r="C178" s="5">
        <v>1</v>
      </c>
      <c r="D178" s="5">
        <v>0</v>
      </c>
      <c r="E178" s="6">
        <f t="shared" si="26"/>
        <v>-1</v>
      </c>
      <c r="H178" s="13"/>
    </row>
    <row r="179" spans="2:10" ht="15" thickBot="1" x14ac:dyDescent="0.25">
      <c r="B179" s="4" t="s">
        <v>78</v>
      </c>
      <c r="C179" s="5">
        <v>1</v>
      </c>
      <c r="D179" s="5">
        <v>0</v>
      </c>
      <c r="E179" s="6">
        <f t="shared" si="26"/>
        <v>-1</v>
      </c>
      <c r="H179" s="13"/>
    </row>
    <row r="180" spans="2:10" ht="15" thickBot="1" x14ac:dyDescent="0.25">
      <c r="B180" s="15" t="s">
        <v>79</v>
      </c>
      <c r="C180" s="5">
        <v>217</v>
      </c>
      <c r="D180" s="5">
        <v>205</v>
      </c>
      <c r="E180" s="6">
        <f t="shared" si="26"/>
        <v>-5.5299539170506916E-2</v>
      </c>
      <c r="H180" s="13"/>
    </row>
    <row r="181" spans="2:10" ht="15" thickBot="1" x14ac:dyDescent="0.25">
      <c r="B181" s="4" t="s">
        <v>47</v>
      </c>
      <c r="C181" s="5">
        <v>189</v>
      </c>
      <c r="D181" s="5">
        <v>174</v>
      </c>
      <c r="E181" s="6">
        <f t="shared" si="26"/>
        <v>-7.9365079365079361E-2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28</v>
      </c>
      <c r="D183" s="5">
        <v>31</v>
      </c>
      <c r="E183" s="6">
        <f t="shared" si="26"/>
        <v>0.10714285714285714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8</v>
      </c>
      <c r="D195" s="5">
        <v>11</v>
      </c>
      <c r="E195" s="6">
        <f t="shared" ref="E195:E198" si="27">IF(C195=0,"-",(D195-C195)/C195)</f>
        <v>0.375</v>
      </c>
    </row>
    <row r="196" spans="2:5" ht="15" thickBot="1" x14ac:dyDescent="0.25">
      <c r="B196" s="4" t="s">
        <v>83</v>
      </c>
      <c r="C196" s="5">
        <v>0</v>
      </c>
      <c r="D196" s="5">
        <v>0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8</v>
      </c>
      <c r="D197" s="5">
        <v>11</v>
      </c>
      <c r="E197" s="6">
        <f t="shared" si="27"/>
        <v>0.375</v>
      </c>
    </row>
    <row r="198" spans="2:5" ht="15" thickBot="1" x14ac:dyDescent="0.25">
      <c r="B198" s="4" t="s">
        <v>85</v>
      </c>
      <c r="C198" s="5">
        <v>5</v>
      </c>
      <c r="D198" s="5">
        <v>7</v>
      </c>
      <c r="E198" s="6">
        <f t="shared" si="27"/>
        <v>0.4</v>
      </c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8</v>
      </c>
      <c r="D206" s="5">
        <v>11</v>
      </c>
      <c r="E206" s="6">
        <f t="shared" si="28"/>
        <v>0.375</v>
      </c>
    </row>
    <row r="207" spans="2:5" ht="20.100000000000001" customHeight="1" thickBot="1" x14ac:dyDescent="0.25">
      <c r="B207" s="17" t="s">
        <v>86</v>
      </c>
      <c r="C207" s="5">
        <v>5</v>
      </c>
      <c r="D207" s="5">
        <v>5</v>
      </c>
      <c r="E207" s="6">
        <f t="shared" si="28"/>
        <v>0</v>
      </c>
    </row>
    <row r="208" spans="2:5" ht="20.100000000000001" customHeight="1" thickBot="1" x14ac:dyDescent="0.25">
      <c r="B208" s="17" t="s">
        <v>87</v>
      </c>
      <c r="C208" s="5">
        <v>3</v>
      </c>
      <c r="D208" s="5">
        <v>6</v>
      </c>
      <c r="E208" s="6">
        <f t="shared" si="28"/>
        <v>1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11</v>
      </c>
      <c r="D219" s="5">
        <v>29</v>
      </c>
      <c r="E219" s="6">
        <f t="shared" ref="E219:E221" si="30">IF(C219=0,"-",(D219-C219)/C219)</f>
        <v>1.6363636363636365</v>
      </c>
    </row>
    <row r="220" spans="2:5" ht="15" thickBot="1" x14ac:dyDescent="0.25">
      <c r="B220" s="16" t="s">
        <v>92</v>
      </c>
      <c r="C220" s="5">
        <v>12</v>
      </c>
      <c r="D220" s="5">
        <v>19</v>
      </c>
      <c r="E220" s="6">
        <f t="shared" si="30"/>
        <v>0.58333333333333337</v>
      </c>
    </row>
    <row r="221" spans="2:5" ht="15" thickBot="1" x14ac:dyDescent="0.25">
      <c r="B221" s="16" t="s">
        <v>93</v>
      </c>
      <c r="C221" s="5">
        <v>4</v>
      </c>
      <c r="D221" s="5">
        <v>14</v>
      </c>
      <c r="E221" s="6">
        <f t="shared" si="30"/>
        <v>2.5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3109</v>
      </c>
      <c r="D14" s="5">
        <v>2889</v>
      </c>
      <c r="E14" s="6">
        <f>IF(C14&gt;0,(D14-C14)/C14,"-")</f>
        <v>-7.0762302991315529E-2</v>
      </c>
    </row>
    <row r="15" spans="1:5" ht="20.100000000000001" customHeight="1" thickBot="1" x14ac:dyDescent="0.25">
      <c r="B15" s="4" t="s">
        <v>17</v>
      </c>
      <c r="C15" s="5">
        <v>2723</v>
      </c>
      <c r="D15" s="5">
        <v>2788</v>
      </c>
      <c r="E15" s="6">
        <f t="shared" ref="E15:E23" si="0">IF(C15&gt;0,(D15-C15)/C15,"-")</f>
        <v>2.3870730811604849E-2</v>
      </c>
    </row>
    <row r="16" spans="1:5" ht="20.100000000000001" customHeight="1" thickBot="1" x14ac:dyDescent="0.25">
      <c r="B16" s="4" t="s">
        <v>18</v>
      </c>
      <c r="C16" s="5">
        <v>2242</v>
      </c>
      <c r="D16" s="5">
        <v>2147</v>
      </c>
      <c r="E16" s="6">
        <f t="shared" si="0"/>
        <v>-4.2372881355932202E-2</v>
      </c>
    </row>
    <row r="17" spans="2:5" ht="20.100000000000001" customHeight="1" thickBot="1" x14ac:dyDescent="0.25">
      <c r="B17" s="4" t="s">
        <v>19</v>
      </c>
      <c r="C17" s="5">
        <v>481</v>
      </c>
      <c r="D17" s="5">
        <v>641</v>
      </c>
      <c r="E17" s="6">
        <f t="shared" si="0"/>
        <v>0.33264033264033266</v>
      </c>
    </row>
    <row r="18" spans="2:5" ht="20.100000000000001" customHeight="1" thickBot="1" x14ac:dyDescent="0.25">
      <c r="B18" s="4" t="s">
        <v>20</v>
      </c>
      <c r="C18" s="6">
        <f>C17/C15</f>
        <v>0.17664340800587588</v>
      </c>
      <c r="D18" s="6">
        <f>D17/D15</f>
        <v>0.22991391678622669</v>
      </c>
      <c r="E18" s="6">
        <f t="shared" si="0"/>
        <v>0.30157088442597763</v>
      </c>
    </row>
    <row r="19" spans="2:5" ht="30" customHeight="1" thickBot="1" x14ac:dyDescent="0.25">
      <c r="B19" s="4" t="s">
        <v>23</v>
      </c>
      <c r="C19" s="5">
        <v>471</v>
      </c>
      <c r="D19" s="5">
        <v>535</v>
      </c>
      <c r="E19" s="6">
        <f t="shared" si="0"/>
        <v>0.13588110403397027</v>
      </c>
    </row>
    <row r="20" spans="2:5" ht="20.100000000000001" customHeight="1" thickBot="1" x14ac:dyDescent="0.25">
      <c r="B20" s="4" t="s">
        <v>24</v>
      </c>
      <c r="C20" s="5">
        <v>387</v>
      </c>
      <c r="D20" s="5">
        <v>418</v>
      </c>
      <c r="E20" s="6">
        <f t="shared" si="0"/>
        <v>8.0103359173126609E-2</v>
      </c>
    </row>
    <row r="21" spans="2:5" ht="20.100000000000001" customHeight="1" thickBot="1" x14ac:dyDescent="0.25">
      <c r="B21" s="4" t="s">
        <v>25</v>
      </c>
      <c r="C21" s="5">
        <v>84</v>
      </c>
      <c r="D21" s="5">
        <v>117</v>
      </c>
      <c r="E21" s="6">
        <f t="shared" si="0"/>
        <v>0.39285714285714285</v>
      </c>
    </row>
    <row r="22" spans="2:5" ht="20.100000000000001" customHeight="1" thickBot="1" x14ac:dyDescent="0.25">
      <c r="B22" s="4" t="s">
        <v>21</v>
      </c>
      <c r="C22" s="6">
        <f>C21/C19</f>
        <v>0.17834394904458598</v>
      </c>
      <c r="D22" s="6">
        <f t="shared" ref="D22" si="1">D21/D19</f>
        <v>0.21869158878504674</v>
      </c>
      <c r="E22" s="6">
        <f t="shared" si="0"/>
        <v>0.22623497997329789</v>
      </c>
    </row>
    <row r="23" spans="2:5" ht="20.100000000000001" customHeight="1" thickBot="1" x14ac:dyDescent="0.25">
      <c r="B23" s="7" t="s">
        <v>26</v>
      </c>
      <c r="C23" s="6">
        <v>0.50659899610422954</v>
      </c>
      <c r="D23" s="6">
        <v>0.52144996006830469</v>
      </c>
      <c r="E23" s="6">
        <f t="shared" si="0"/>
        <v>2.9315028411583462E-2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847</v>
      </c>
      <c r="D32" s="5">
        <v>896</v>
      </c>
      <c r="E32" s="6">
        <f>IF(C32&gt;0,(D32-C32)/C32,"-")</f>
        <v>5.7851239669421489E-2</v>
      </c>
    </row>
    <row r="33" spans="2:5" ht="20.100000000000001" customHeight="1" thickBot="1" x14ac:dyDescent="0.25">
      <c r="B33" s="4" t="s">
        <v>29</v>
      </c>
      <c r="C33" s="5">
        <v>3</v>
      </c>
      <c r="D33" s="5">
        <v>0</v>
      </c>
      <c r="E33" s="6">
        <f t="shared" ref="E33:E35" si="2">IF(C33&gt;0,(D33-C33)/C33,"-")</f>
        <v>-1</v>
      </c>
    </row>
    <row r="34" spans="2:5" ht="20.100000000000001" customHeight="1" thickBot="1" x14ac:dyDescent="0.25">
      <c r="B34" s="4" t="s">
        <v>28</v>
      </c>
      <c r="C34" s="5">
        <v>615</v>
      </c>
      <c r="D34" s="5">
        <v>676</v>
      </c>
      <c r="E34" s="6">
        <f t="shared" si="2"/>
        <v>9.9186991869918695E-2</v>
      </c>
    </row>
    <row r="35" spans="2:5" ht="20.100000000000001" customHeight="1" thickBot="1" x14ac:dyDescent="0.25">
      <c r="B35" s="4" t="s">
        <v>30</v>
      </c>
      <c r="C35" s="5">
        <v>230</v>
      </c>
      <c r="D35" s="5">
        <v>220</v>
      </c>
      <c r="E35" s="6">
        <f t="shared" si="2"/>
        <v>-4.3478260869565216E-2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394</v>
      </c>
      <c r="D42" s="5">
        <v>427</v>
      </c>
      <c r="E42" s="6">
        <f>IF(C42&gt;0,(D42-C42)/C42,"-")</f>
        <v>8.3756345177664976E-2</v>
      </c>
    </row>
    <row r="43" spans="2:5" ht="20.100000000000001" customHeight="1" thickBot="1" x14ac:dyDescent="0.25">
      <c r="B43" s="4" t="s">
        <v>34</v>
      </c>
      <c r="C43" s="5">
        <v>42</v>
      </c>
      <c r="D43" s="5">
        <v>51</v>
      </c>
      <c r="E43" s="6">
        <f t="shared" ref="E43:E49" si="3">IF(C43&gt;0,(D43-C43)/C43,"-")</f>
        <v>0.21428571428571427</v>
      </c>
    </row>
    <row r="44" spans="2:5" ht="20.100000000000001" customHeight="1" thickBot="1" x14ac:dyDescent="0.25">
      <c r="B44" s="4" t="s">
        <v>31</v>
      </c>
      <c r="C44" s="5">
        <v>34</v>
      </c>
      <c r="D44" s="5">
        <v>22</v>
      </c>
      <c r="E44" s="6">
        <f t="shared" si="3"/>
        <v>-0.35294117647058826</v>
      </c>
    </row>
    <row r="45" spans="2:5" ht="20.100000000000001" customHeight="1" thickBot="1" x14ac:dyDescent="0.25">
      <c r="B45" s="4" t="s">
        <v>32</v>
      </c>
      <c r="C45" s="5">
        <v>1052</v>
      </c>
      <c r="D45" s="5">
        <v>915</v>
      </c>
      <c r="E45" s="6">
        <f t="shared" si="3"/>
        <v>-0.13022813688212928</v>
      </c>
    </row>
    <row r="46" spans="2:5" ht="20.100000000000001" customHeight="1" thickBot="1" x14ac:dyDescent="0.25">
      <c r="B46" s="4" t="s">
        <v>35</v>
      </c>
      <c r="C46" s="5">
        <v>672</v>
      </c>
      <c r="D46" s="5">
        <v>687</v>
      </c>
      <c r="E46" s="6">
        <f t="shared" si="3"/>
        <v>2.2321428571428572E-2</v>
      </c>
    </row>
    <row r="47" spans="2:5" ht="20.100000000000001" customHeight="1" thickBot="1" x14ac:dyDescent="0.25">
      <c r="B47" s="4" t="s">
        <v>67</v>
      </c>
      <c r="C47" s="5">
        <v>291</v>
      </c>
      <c r="D47" s="5">
        <v>336</v>
      </c>
      <c r="E47" s="6">
        <f t="shared" si="3"/>
        <v>0.15463917525773196</v>
      </c>
    </row>
    <row r="48" spans="2:5" ht="20.100000000000001" customHeight="1" collapsed="1" thickBot="1" x14ac:dyDescent="0.25">
      <c r="B48" s="4" t="s">
        <v>36</v>
      </c>
      <c r="C48" s="6">
        <f>C42/(C42+C43)</f>
        <v>0.90366972477064222</v>
      </c>
      <c r="D48" s="6">
        <f>D42/(D42+D43)</f>
        <v>0.89330543933054396</v>
      </c>
      <c r="E48" s="6">
        <f t="shared" si="3"/>
        <v>-1.1469107745895541E-2</v>
      </c>
    </row>
    <row r="49" spans="2:5" ht="20.100000000000001" customHeight="1" thickBot="1" x14ac:dyDescent="0.25">
      <c r="B49" s="4" t="s">
        <v>37</v>
      </c>
      <c r="C49" s="6">
        <f>C45/(C44+C45)</f>
        <v>0.96869244935543275</v>
      </c>
      <c r="D49" s="6">
        <f t="shared" ref="D49" si="4">D45/(D44+D45)</f>
        <v>0.97652081109925293</v>
      </c>
      <c r="E49" s="6">
        <f t="shared" si="3"/>
        <v>8.0813696328790059E-3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439</v>
      </c>
      <c r="D56" s="5">
        <v>481</v>
      </c>
      <c r="E56" s="6">
        <f>IF(C56&gt;0,(D56-C56)/C56,"-")</f>
        <v>9.5671981776765377E-2</v>
      </c>
    </row>
    <row r="57" spans="2:5" ht="20.100000000000001" customHeight="1" thickBot="1" x14ac:dyDescent="0.25">
      <c r="B57" s="4" t="s">
        <v>41</v>
      </c>
      <c r="C57" s="5">
        <v>326</v>
      </c>
      <c r="D57" s="5">
        <v>350</v>
      </c>
      <c r="E57" s="6">
        <f t="shared" ref="E57:E61" si="5">IF(C57&gt;0,(D57-C57)/C57,"-")</f>
        <v>7.3619631901840496E-2</v>
      </c>
    </row>
    <row r="58" spans="2:5" ht="20.100000000000001" customHeight="1" thickBot="1" x14ac:dyDescent="0.25">
      <c r="B58" s="4" t="s">
        <v>42</v>
      </c>
      <c r="C58" s="5">
        <v>71</v>
      </c>
      <c r="D58" s="5">
        <v>78</v>
      </c>
      <c r="E58" s="6">
        <f t="shared" si="5"/>
        <v>9.8591549295774641E-2</v>
      </c>
    </row>
    <row r="59" spans="2:5" ht="20.100000000000001" customHeight="1" collapsed="1" thickBot="1" x14ac:dyDescent="0.25">
      <c r="B59" s="4" t="s">
        <v>98</v>
      </c>
      <c r="C59" s="6">
        <f>(C57+C58)/C56</f>
        <v>0.90432801822323461</v>
      </c>
      <c r="D59" s="6">
        <f>(D57+D58)/D56</f>
        <v>0.88981288981288986</v>
      </c>
      <c r="E59" s="6">
        <f t="shared" si="5"/>
        <v>-1.6050733934864846E-2</v>
      </c>
    </row>
    <row r="60" spans="2:5" ht="20.100000000000001" customHeight="1" thickBot="1" x14ac:dyDescent="0.25">
      <c r="B60" s="4" t="s">
        <v>39</v>
      </c>
      <c r="C60" s="6">
        <v>0.88828337874659402</v>
      </c>
      <c r="D60" s="6">
        <v>0.88161209068010071</v>
      </c>
      <c r="E60" s="6">
        <f t="shared" si="5"/>
        <v>-7.5103150932608713E-3</v>
      </c>
    </row>
    <row r="61" spans="2:5" ht="20.100000000000001" customHeight="1" thickBot="1" x14ac:dyDescent="0.25">
      <c r="B61" s="4" t="s">
        <v>40</v>
      </c>
      <c r="C61" s="6">
        <v>0.98611111111111116</v>
      </c>
      <c r="D61" s="6">
        <v>0.9285714285714286</v>
      </c>
      <c r="E61" s="6">
        <f t="shared" si="5"/>
        <v>-5.8350100603621745E-2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3517</v>
      </c>
      <c r="D68" s="5">
        <v>3465</v>
      </c>
      <c r="E68" s="6">
        <f>IF(C68&gt;0,(D68-C68)/C68,"-")</f>
        <v>-1.4785328404890531E-2</v>
      </c>
    </row>
    <row r="69" spans="2:10" ht="20.100000000000001" customHeight="1" thickBot="1" x14ac:dyDescent="0.25">
      <c r="B69" s="4" t="s">
        <v>45</v>
      </c>
      <c r="C69" s="5">
        <v>968</v>
      </c>
      <c r="D69" s="5">
        <v>1086</v>
      </c>
      <c r="E69" s="6">
        <f t="shared" ref="E69:E75" si="6">IF(C69&gt;0,(D69-C69)/C69,"-")</f>
        <v>0.12190082644628099</v>
      </c>
    </row>
    <row r="70" spans="2:10" ht="20.100000000000001" customHeight="1" thickBot="1" x14ac:dyDescent="0.25">
      <c r="B70" s="4" t="s">
        <v>43</v>
      </c>
      <c r="C70" s="5">
        <v>8</v>
      </c>
      <c r="D70" s="5">
        <v>8</v>
      </c>
      <c r="E70" s="6">
        <f t="shared" si="6"/>
        <v>0</v>
      </c>
    </row>
    <row r="71" spans="2:10" ht="20.100000000000001" customHeight="1" thickBot="1" x14ac:dyDescent="0.25">
      <c r="B71" s="4" t="s">
        <v>46</v>
      </c>
      <c r="C71" s="5">
        <v>1770</v>
      </c>
      <c r="D71" s="5">
        <v>1554</v>
      </c>
      <c r="E71" s="6">
        <f t="shared" si="6"/>
        <v>-0.12203389830508475</v>
      </c>
    </row>
    <row r="72" spans="2:10" ht="20.100000000000001" customHeight="1" thickBot="1" x14ac:dyDescent="0.25">
      <c r="B72" s="4" t="s">
        <v>47</v>
      </c>
      <c r="C72" s="5">
        <v>649</v>
      </c>
      <c r="D72" s="5">
        <v>685</v>
      </c>
      <c r="E72" s="6">
        <f t="shared" si="6"/>
        <v>5.5469953775038522E-2</v>
      </c>
    </row>
    <row r="73" spans="2:10" ht="20.100000000000001" customHeight="1" thickBot="1" x14ac:dyDescent="0.25">
      <c r="B73" s="4" t="s">
        <v>48</v>
      </c>
      <c r="C73" s="5">
        <v>122</v>
      </c>
      <c r="D73" s="5">
        <v>131</v>
      </c>
      <c r="E73" s="6">
        <f t="shared" si="6"/>
        <v>7.3770491803278687E-2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0</v>
      </c>
      <c r="D75" s="5">
        <v>1</v>
      </c>
      <c r="E75" s="6" t="str">
        <f t="shared" si="6"/>
        <v>-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217</v>
      </c>
      <c r="D88" s="5">
        <v>215</v>
      </c>
      <c r="E88" s="6">
        <f>IF(C88&gt;0,(D88-C88)/C88,"-")</f>
        <v>-9.2165898617511521E-3</v>
      </c>
    </row>
    <row r="89" spans="2:5" ht="29.25" thickBot="1" x14ac:dyDescent="0.25">
      <c r="B89" s="4" t="s">
        <v>52</v>
      </c>
      <c r="C89" s="5">
        <v>185</v>
      </c>
      <c r="D89" s="5">
        <v>170</v>
      </c>
      <c r="E89" s="6">
        <f t="shared" ref="E89:E91" si="7">IF(C89&gt;0,(D89-C89)/C89,"-")</f>
        <v>-8.1081081081081086E-2</v>
      </c>
    </row>
    <row r="90" spans="2:5" ht="29.25" customHeight="1" thickBot="1" x14ac:dyDescent="0.25">
      <c r="B90" s="4" t="s">
        <v>53</v>
      </c>
      <c r="C90" s="5">
        <v>211</v>
      </c>
      <c r="D90" s="5">
        <v>221</v>
      </c>
      <c r="E90" s="6">
        <f t="shared" si="7"/>
        <v>4.7393364928909949E-2</v>
      </c>
    </row>
    <row r="91" spans="2:5" ht="29.25" customHeight="1" thickBot="1" x14ac:dyDescent="0.25">
      <c r="B91" s="4" t="s">
        <v>54</v>
      </c>
      <c r="C91" s="6">
        <f>(C88+C89)/(C88+C89+C90)</f>
        <v>0.65579119086460036</v>
      </c>
      <c r="D91" s="6">
        <f>(D88+D89)/(D88+D89+D90)</f>
        <v>0.63531353135313529</v>
      </c>
      <c r="E91" s="6">
        <f t="shared" si="7"/>
        <v>-3.1225883782408183E-2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620</v>
      </c>
      <c r="D98" s="5">
        <v>611</v>
      </c>
      <c r="E98" s="6">
        <f>IF(C98&gt;0,(D98-C98)/C98,"-")</f>
        <v>-1.4516129032258065E-2</v>
      </c>
    </row>
    <row r="99" spans="2:5" ht="20.100000000000001" customHeight="1" thickBot="1" x14ac:dyDescent="0.25">
      <c r="B99" s="4" t="s">
        <v>41</v>
      </c>
      <c r="C99" s="5">
        <v>372</v>
      </c>
      <c r="D99" s="5">
        <v>353</v>
      </c>
      <c r="E99" s="6">
        <f t="shared" ref="E99:E103" si="8">IF(C99&gt;0,(D99-C99)/C99,"-")</f>
        <v>-5.1075268817204304E-2</v>
      </c>
    </row>
    <row r="100" spans="2:5" ht="20.100000000000001" customHeight="1" thickBot="1" x14ac:dyDescent="0.25">
      <c r="B100" s="4" t="s">
        <v>42</v>
      </c>
      <c r="C100" s="5">
        <v>30</v>
      </c>
      <c r="D100" s="5">
        <v>33</v>
      </c>
      <c r="E100" s="6">
        <f t="shared" si="8"/>
        <v>0.1</v>
      </c>
    </row>
    <row r="101" spans="2:5" ht="20.100000000000001" customHeight="1" thickBot="1" x14ac:dyDescent="0.25">
      <c r="B101" s="4" t="s">
        <v>98</v>
      </c>
      <c r="C101" s="6">
        <f>(C99+C100)/C98</f>
        <v>0.64838709677419359</v>
      </c>
      <c r="D101" s="6">
        <f>(D99+D100)/D98</f>
        <v>0.6317512274959084</v>
      </c>
      <c r="E101" s="6">
        <f t="shared" si="8"/>
        <v>-2.5657310827206025E-2</v>
      </c>
    </row>
    <row r="102" spans="2:5" ht="20.100000000000001" customHeight="1" thickBot="1" x14ac:dyDescent="0.25">
      <c r="B102" s="4" t="s">
        <v>39</v>
      </c>
      <c r="C102" s="6">
        <v>0.65377855887521963</v>
      </c>
      <c r="D102" s="6">
        <v>0.63035714285714284</v>
      </c>
      <c r="E102" s="6">
        <f t="shared" si="8"/>
        <v>-3.582469278033789E-2</v>
      </c>
    </row>
    <row r="103" spans="2:5" ht="20.100000000000001" customHeight="1" thickBot="1" x14ac:dyDescent="0.25">
      <c r="B103" s="4" t="s">
        <v>40</v>
      </c>
      <c r="C103" s="6">
        <v>0.58823529411764708</v>
      </c>
      <c r="D103" s="6">
        <v>0.6470588235294118</v>
      </c>
      <c r="E103" s="6">
        <f t="shared" si="8"/>
        <v>0.10000000000000002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659</v>
      </c>
      <c r="D110" s="5">
        <v>607</v>
      </c>
      <c r="E110" s="6">
        <f>IF(C110&gt;0,(D110-C110)/C110,"-")</f>
        <v>-7.8907435508345974E-2</v>
      </c>
    </row>
    <row r="111" spans="2:5" ht="15" thickBot="1" x14ac:dyDescent="0.25">
      <c r="B111" s="4" t="s">
        <v>56</v>
      </c>
      <c r="C111" s="5">
        <v>417</v>
      </c>
      <c r="D111" s="5">
        <v>360</v>
      </c>
      <c r="E111" s="6">
        <f t="shared" ref="E111:E112" si="9">IF(C111&gt;0,(D111-C111)/C111,"-")</f>
        <v>-0.1366906474820144</v>
      </c>
    </row>
    <row r="112" spans="2:5" ht="15" thickBot="1" x14ac:dyDescent="0.25">
      <c r="B112" s="4" t="s">
        <v>57</v>
      </c>
      <c r="C112" s="5">
        <v>242</v>
      </c>
      <c r="D112" s="5">
        <v>247</v>
      </c>
      <c r="E112" s="6">
        <f t="shared" si="9"/>
        <v>2.0661157024793389E-2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4</v>
      </c>
      <c r="D126" s="10">
        <v>1</v>
      </c>
      <c r="E126" s="10">
        <v>4</v>
      </c>
      <c r="F126" s="10">
        <v>9</v>
      </c>
      <c r="G126" s="10">
        <v>9</v>
      </c>
      <c r="H126" s="10">
        <v>6</v>
      </c>
      <c r="I126" s="10">
        <v>1</v>
      </c>
      <c r="J126" s="10">
        <v>16</v>
      </c>
      <c r="K126" s="6">
        <f>IF(C126=0,"-",(G126-C126)/C126)</f>
        <v>1.25</v>
      </c>
      <c r="L126" s="6">
        <f t="shared" ref="L126:N131" si="10">IF(D126=0,"-",(H126-D126)/D126)</f>
        <v>5</v>
      </c>
      <c r="M126" s="6">
        <f t="shared" si="10"/>
        <v>-0.75</v>
      </c>
      <c r="N126" s="6">
        <f t="shared" si="10"/>
        <v>0.77777777777777779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1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4</v>
      </c>
      <c r="D131" s="10">
        <v>1</v>
      </c>
      <c r="E131" s="10">
        <v>4</v>
      </c>
      <c r="F131" s="10">
        <v>9</v>
      </c>
      <c r="G131" s="10">
        <v>9</v>
      </c>
      <c r="H131" s="10">
        <v>6</v>
      </c>
      <c r="I131" s="10">
        <v>2</v>
      </c>
      <c r="J131" s="10">
        <v>17</v>
      </c>
      <c r="K131" s="6">
        <f t="shared" si="11"/>
        <v>1.25</v>
      </c>
      <c r="L131" s="6">
        <f t="shared" si="10"/>
        <v>5</v>
      </c>
      <c r="M131" s="6">
        <f t="shared" si="10"/>
        <v>-0.5</v>
      </c>
      <c r="N131" s="6">
        <f t="shared" si="10"/>
        <v>0.88888888888888884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1</v>
      </c>
      <c r="H132" s="6">
        <f t="shared" si="12"/>
        <v>1</v>
      </c>
      <c r="I132" s="6">
        <f t="shared" si="12"/>
        <v>1</v>
      </c>
      <c r="J132" s="6">
        <f t="shared" si="12"/>
        <v>1</v>
      </c>
      <c r="K132" s="6">
        <f>IF(OR(C132="-",G132="-"),"-",(G132-C132)/C132)</f>
        <v>0</v>
      </c>
      <c r="L132" s="6">
        <f t="shared" ref="L132:N133" si="13">IF(OR(D132="-",H132="-"),"-",(H132-D132)/D132)</f>
        <v>0</v>
      </c>
      <c r="M132" s="6">
        <f t="shared" si="13"/>
        <v>0</v>
      </c>
      <c r="N132" s="6">
        <f t="shared" si="13"/>
        <v>0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8</v>
      </c>
      <c r="D141" s="10">
        <v>0</v>
      </c>
      <c r="E141" s="10">
        <v>1</v>
      </c>
      <c r="F141" s="10">
        <v>9</v>
      </c>
      <c r="G141" s="10">
        <v>9</v>
      </c>
      <c r="H141" s="10">
        <v>0</v>
      </c>
      <c r="I141" s="10">
        <v>5</v>
      </c>
      <c r="J141" s="10">
        <v>14</v>
      </c>
      <c r="K141" s="6">
        <f>IF(C141=0,"-",(G141-C141)/C141)</f>
        <v>0.125</v>
      </c>
      <c r="L141" s="6" t="str">
        <f t="shared" ref="L141:N145" si="15">IF(D141=0,"-",(H141-D141)/D141)</f>
        <v>-</v>
      </c>
      <c r="M141" s="6">
        <f t="shared" si="15"/>
        <v>4</v>
      </c>
      <c r="N141" s="6">
        <f t="shared" si="15"/>
        <v>0.55555555555555558</v>
      </c>
    </row>
    <row r="142" spans="2:14" ht="15" thickBot="1" x14ac:dyDescent="0.25">
      <c r="B142" s="4" t="s">
        <v>72</v>
      </c>
      <c r="C142" s="10">
        <v>3</v>
      </c>
      <c r="D142" s="10">
        <v>0</v>
      </c>
      <c r="E142" s="10">
        <v>1</v>
      </c>
      <c r="F142" s="10">
        <v>4</v>
      </c>
      <c r="G142" s="10">
        <v>9</v>
      </c>
      <c r="H142" s="10">
        <v>0</v>
      </c>
      <c r="I142" s="10">
        <v>5</v>
      </c>
      <c r="J142" s="10">
        <v>14</v>
      </c>
      <c r="K142" s="6">
        <f t="shared" ref="K142:K145" si="16">IF(C142=0,"-",(G142-C142)/C142)</f>
        <v>2</v>
      </c>
      <c r="L142" s="6" t="str">
        <f t="shared" si="15"/>
        <v>-</v>
      </c>
      <c r="M142" s="6">
        <f t="shared" si="15"/>
        <v>4</v>
      </c>
      <c r="N142" s="6">
        <f t="shared" si="15"/>
        <v>2.5</v>
      </c>
    </row>
    <row r="143" spans="2:14" ht="15" thickBot="1" x14ac:dyDescent="0.25">
      <c r="B143" s="4" t="s">
        <v>73</v>
      </c>
      <c r="C143" s="10">
        <v>102</v>
      </c>
      <c r="D143" s="10">
        <v>0</v>
      </c>
      <c r="E143" s="10">
        <v>6</v>
      </c>
      <c r="F143" s="10">
        <v>108</v>
      </c>
      <c r="G143" s="10">
        <v>82</v>
      </c>
      <c r="H143" s="10">
        <v>0</v>
      </c>
      <c r="I143" s="10">
        <v>21</v>
      </c>
      <c r="J143" s="10">
        <v>103</v>
      </c>
      <c r="K143" s="6">
        <f t="shared" si="16"/>
        <v>-0.19607843137254902</v>
      </c>
      <c r="L143" s="6" t="str">
        <f t="shared" si="15"/>
        <v>-</v>
      </c>
      <c r="M143" s="6">
        <f t="shared" si="15"/>
        <v>2.5</v>
      </c>
      <c r="N143" s="6">
        <f t="shared" si="15"/>
        <v>-4.6296296296296294E-2</v>
      </c>
    </row>
    <row r="144" spans="2:14" ht="15" thickBot="1" x14ac:dyDescent="0.25">
      <c r="B144" s="4" t="s">
        <v>74</v>
      </c>
      <c r="C144" s="10">
        <v>36</v>
      </c>
      <c r="D144" s="10">
        <v>0</v>
      </c>
      <c r="E144" s="10">
        <v>5</v>
      </c>
      <c r="F144" s="10">
        <v>41</v>
      </c>
      <c r="G144" s="10">
        <v>12</v>
      </c>
      <c r="H144" s="10">
        <v>0</v>
      </c>
      <c r="I144" s="10">
        <v>10</v>
      </c>
      <c r="J144" s="10">
        <v>22</v>
      </c>
      <c r="K144" s="6">
        <f t="shared" si="16"/>
        <v>-0.66666666666666663</v>
      </c>
      <c r="L144" s="6" t="str">
        <f t="shared" si="15"/>
        <v>-</v>
      </c>
      <c r="M144" s="6">
        <f t="shared" si="15"/>
        <v>1</v>
      </c>
      <c r="N144" s="6">
        <f t="shared" si="15"/>
        <v>-0.46341463414634149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149</v>
      </c>
      <c r="D146" s="10">
        <v>0</v>
      </c>
      <c r="E146" s="10">
        <v>13</v>
      </c>
      <c r="F146" s="10">
        <v>162</v>
      </c>
      <c r="G146" s="10">
        <v>112</v>
      </c>
      <c r="H146" s="10">
        <v>0</v>
      </c>
      <c r="I146" s="10">
        <v>41</v>
      </c>
      <c r="J146" s="10">
        <v>153</v>
      </c>
      <c r="K146" s="6">
        <f t="shared" ref="K146" si="17">IF(C146=0,"-",(G146-C146)/C146)</f>
        <v>-0.24832214765100671</v>
      </c>
      <c r="L146" s="6" t="str">
        <f t="shared" ref="L146" si="18">IF(D146=0,"-",(H146-D146)/D146)</f>
        <v>-</v>
      </c>
      <c r="M146" s="6">
        <f t="shared" ref="M146" si="19">IF(E146=0,"-",(I146-E146)/E146)</f>
        <v>2.1538461538461537</v>
      </c>
      <c r="N146" s="6">
        <f t="shared" ref="N146" si="20">IF(F146=0,"-",(J146-F146)/F146)</f>
        <v>-5.5555555555555552E-2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7.2727272727272724E-2</v>
      </c>
      <c r="D147" s="6" t="str">
        <f t="shared" si="21"/>
        <v>-</v>
      </c>
      <c r="E147" s="6">
        <f t="shared" si="21"/>
        <v>0.14285714285714285</v>
      </c>
      <c r="F147" s="6">
        <f t="shared" si="21"/>
        <v>7.6923076923076927E-2</v>
      </c>
      <c r="G147" s="6">
        <f t="shared" si="21"/>
        <v>9.8901098901098897E-2</v>
      </c>
      <c r="H147" s="6" t="str">
        <f t="shared" si="21"/>
        <v>-</v>
      </c>
      <c r="I147" s="6">
        <f t="shared" si="21"/>
        <v>0.19230769230769232</v>
      </c>
      <c r="J147" s="6">
        <f t="shared" si="21"/>
        <v>0.11965811965811966</v>
      </c>
      <c r="K147" s="6">
        <f>IF(OR(C147="-",G147="-"),"-",(G147-C147)/C147)</f>
        <v>0.35989010989010989</v>
      </c>
      <c r="L147" s="6" t="str">
        <f t="shared" ref="L147:N148" si="22">IF(OR(D147="-",H147="-"),"-",(H147-D147)/D147)</f>
        <v>-</v>
      </c>
      <c r="M147" s="6">
        <f t="shared" si="22"/>
        <v>0.34615384615384631</v>
      </c>
      <c r="N147" s="6">
        <f t="shared" si="22"/>
        <v>0.55555555555555558</v>
      </c>
    </row>
    <row r="148" spans="2:14" ht="29.25" thickBot="1" x14ac:dyDescent="0.25">
      <c r="B148" s="7" t="s">
        <v>77</v>
      </c>
      <c r="C148" s="6">
        <f t="shared" si="21"/>
        <v>7.6923076923076927E-2</v>
      </c>
      <c r="D148" s="6" t="str">
        <f t="shared" si="21"/>
        <v>-</v>
      </c>
      <c r="E148" s="6">
        <f t="shared" si="21"/>
        <v>0.16666666666666666</v>
      </c>
      <c r="F148" s="6">
        <f t="shared" si="21"/>
        <v>8.8888888888888892E-2</v>
      </c>
      <c r="G148" s="6">
        <f t="shared" si="21"/>
        <v>0.42857142857142855</v>
      </c>
      <c r="H148" s="6" t="str">
        <f t="shared" si="21"/>
        <v>-</v>
      </c>
      <c r="I148" s="6">
        <f t="shared" si="21"/>
        <v>0.33333333333333331</v>
      </c>
      <c r="J148" s="6">
        <f t="shared" si="21"/>
        <v>0.3888888888888889</v>
      </c>
      <c r="K148" s="6">
        <f>IF(OR(C148="-",G148="-"),"-",(G148-C148)/C148)</f>
        <v>4.5714285714285712</v>
      </c>
      <c r="L148" s="6" t="str">
        <f t="shared" si="22"/>
        <v>-</v>
      </c>
      <c r="M148" s="6">
        <f t="shared" si="22"/>
        <v>1</v>
      </c>
      <c r="N148" s="6">
        <f t="shared" si="22"/>
        <v>3.3749999999999996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138</v>
      </c>
      <c r="D155" s="19">
        <v>92</v>
      </c>
      <c r="E155" s="18">
        <f>IF(C155=0,"-",(D155-C155)/C155)</f>
        <v>-0.33333333333333331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11</v>
      </c>
      <c r="D156" s="19">
        <v>18</v>
      </c>
      <c r="E156" s="18">
        <f t="shared" ref="E156:E157" si="23">IF(C156=0,"-",(D156-C156)/C156)</f>
        <v>0.63636363636363635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0</v>
      </c>
      <c r="E157" s="18" t="str">
        <f t="shared" si="23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0.9261744966442953</v>
      </c>
      <c r="D158" s="18">
        <f>IF(D155=0,"-",D155/(D155+D156+D157))</f>
        <v>0.83636363636363631</v>
      </c>
      <c r="E158" s="18">
        <f>IF(OR(C158="-",D158="-"),"-",(D158-C158)/C158)</f>
        <v>-9.6969696969697025E-2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9</v>
      </c>
      <c r="D164" s="5">
        <v>16</v>
      </c>
      <c r="E164" s="6">
        <f t="shared" ref="E164:E166" si="24">IF(C164=0,"-",(D164-C164)/C164)</f>
        <v>0.77777777777777779</v>
      </c>
    </row>
    <row r="165" spans="2:14" ht="20.100000000000001" customHeight="1" thickBot="1" x14ac:dyDescent="0.25">
      <c r="B165" s="4" t="s">
        <v>41</v>
      </c>
      <c r="C165" s="5">
        <v>7</v>
      </c>
      <c r="D165" s="5">
        <v>14</v>
      </c>
      <c r="E165" s="6">
        <f t="shared" si="24"/>
        <v>1</v>
      </c>
    </row>
    <row r="166" spans="2:14" ht="20.100000000000001" customHeight="1" thickBot="1" x14ac:dyDescent="0.25">
      <c r="B166" s="4" t="s">
        <v>42</v>
      </c>
      <c r="C166" s="5">
        <v>2</v>
      </c>
      <c r="D166" s="5">
        <v>2</v>
      </c>
      <c r="E166" s="6">
        <f t="shared" si="24"/>
        <v>0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1</v>
      </c>
      <c r="E167" s="6">
        <f t="shared" ref="E167:E169" si="25">IF(OR(C167="-",D167="-"),"-",(D167-C167)/C167)</f>
        <v>0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7</v>
      </c>
      <c r="D176" s="5">
        <v>12</v>
      </c>
      <c r="E176" s="6">
        <f>IF(C176=0,"-",(D176-C176)/C176)</f>
        <v>0.7142857142857143</v>
      </c>
      <c r="H176" s="13"/>
    </row>
    <row r="177" spans="2:10" ht="15" thickBot="1" x14ac:dyDescent="0.25">
      <c r="B177" s="4" t="s">
        <v>43</v>
      </c>
      <c r="C177" s="5">
        <v>4</v>
      </c>
      <c r="D177" s="5">
        <v>5</v>
      </c>
      <c r="E177" s="6">
        <f t="shared" ref="E177:E183" si="26">IF(C177=0,"-",(D177-C177)/C177)</f>
        <v>0.25</v>
      </c>
      <c r="H177" s="13"/>
    </row>
    <row r="178" spans="2:10" ht="15" thickBot="1" x14ac:dyDescent="0.25">
      <c r="B178" s="4" t="s">
        <v>47</v>
      </c>
      <c r="C178" s="5">
        <v>2</v>
      </c>
      <c r="D178" s="5">
        <v>5</v>
      </c>
      <c r="E178" s="6">
        <f t="shared" si="26"/>
        <v>1.5</v>
      </c>
      <c r="H178" s="13"/>
    </row>
    <row r="179" spans="2:10" ht="15" thickBot="1" x14ac:dyDescent="0.25">
      <c r="B179" s="4" t="s">
        <v>78</v>
      </c>
      <c r="C179" s="5">
        <v>1</v>
      </c>
      <c r="D179" s="5">
        <v>2</v>
      </c>
      <c r="E179" s="6">
        <f t="shared" si="26"/>
        <v>1</v>
      </c>
      <c r="H179" s="13"/>
    </row>
    <row r="180" spans="2:10" ht="15" thickBot="1" x14ac:dyDescent="0.25">
      <c r="B180" s="15" t="s">
        <v>79</v>
      </c>
      <c r="C180" s="5">
        <v>160</v>
      </c>
      <c r="D180" s="5">
        <v>141</v>
      </c>
      <c r="E180" s="6">
        <f t="shared" si="26"/>
        <v>-0.11874999999999999</v>
      </c>
      <c r="H180" s="13"/>
    </row>
    <row r="181" spans="2:10" ht="15" thickBot="1" x14ac:dyDescent="0.25">
      <c r="B181" s="4" t="s">
        <v>47</v>
      </c>
      <c r="C181" s="5">
        <v>148</v>
      </c>
      <c r="D181" s="5">
        <v>100</v>
      </c>
      <c r="E181" s="6">
        <f t="shared" si="26"/>
        <v>-0.32432432432432434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12</v>
      </c>
      <c r="D183" s="5">
        <v>41</v>
      </c>
      <c r="E183" s="6">
        <f t="shared" si="26"/>
        <v>2.4166666666666665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9</v>
      </c>
      <c r="D195" s="5">
        <v>2</v>
      </c>
      <c r="E195" s="6">
        <f t="shared" ref="E195:E198" si="27">IF(C195=0,"-",(D195-C195)/C195)</f>
        <v>-0.77777777777777779</v>
      </c>
    </row>
    <row r="196" spans="2:5" ht="15" thickBot="1" x14ac:dyDescent="0.25">
      <c r="B196" s="4" t="s">
        <v>83</v>
      </c>
      <c r="C196" s="5">
        <v>1</v>
      </c>
      <c r="D196" s="5">
        <v>0</v>
      </c>
      <c r="E196" s="6">
        <f t="shared" si="27"/>
        <v>-1</v>
      </c>
    </row>
    <row r="197" spans="2:5" ht="15" thickBot="1" x14ac:dyDescent="0.25">
      <c r="B197" s="4" t="s">
        <v>84</v>
      </c>
      <c r="C197" s="5">
        <v>10</v>
      </c>
      <c r="D197" s="5">
        <v>2</v>
      </c>
      <c r="E197" s="6">
        <f t="shared" si="27"/>
        <v>-0.8</v>
      </c>
    </row>
    <row r="198" spans="2:5" ht="15" thickBot="1" x14ac:dyDescent="0.25">
      <c r="B198" s="4" t="s">
        <v>85</v>
      </c>
      <c r="C198" s="5">
        <v>5</v>
      </c>
      <c r="D198" s="5">
        <v>1</v>
      </c>
      <c r="E198" s="6">
        <f t="shared" si="27"/>
        <v>-0.8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9</v>
      </c>
      <c r="D206" s="5">
        <v>2</v>
      </c>
      <c r="E206" s="6">
        <f t="shared" si="28"/>
        <v>-0.77777777777777779</v>
      </c>
    </row>
    <row r="207" spans="2:5" ht="20.100000000000001" customHeight="1" thickBot="1" x14ac:dyDescent="0.25">
      <c r="B207" s="17" t="s">
        <v>86</v>
      </c>
      <c r="C207" s="5">
        <v>8</v>
      </c>
      <c r="D207" s="5">
        <v>2</v>
      </c>
      <c r="E207" s="6">
        <f t="shared" si="28"/>
        <v>-0.75</v>
      </c>
    </row>
    <row r="208" spans="2:5" ht="20.100000000000001" customHeight="1" thickBot="1" x14ac:dyDescent="0.25">
      <c r="B208" s="17" t="s">
        <v>87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0</v>
      </c>
      <c r="E210" s="6">
        <f>IF(C210=0,"-",(D210-C210)/C210)</f>
        <v>-1</v>
      </c>
    </row>
    <row r="211" spans="2:5" ht="15" thickBot="1" x14ac:dyDescent="0.25">
      <c r="B211" s="17" t="s">
        <v>86</v>
      </c>
      <c r="C211" s="5">
        <v>1</v>
      </c>
      <c r="D211" s="5">
        <v>0</v>
      </c>
      <c r="E211" s="6">
        <f t="shared" ref="E211:E212" si="29">IF(C211=0,"-",(D211-C211)/C211)</f>
        <v>-1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10</v>
      </c>
      <c r="D219" s="5">
        <v>2</v>
      </c>
      <c r="E219" s="6">
        <f t="shared" ref="E219:E221" si="30">IF(C219=0,"-",(D219-C219)/C219)</f>
        <v>-0.8</v>
      </c>
    </row>
    <row r="220" spans="2:5" ht="15" thickBot="1" x14ac:dyDescent="0.25">
      <c r="B220" s="16" t="s">
        <v>92</v>
      </c>
      <c r="C220" s="5">
        <v>10</v>
      </c>
      <c r="D220" s="5">
        <v>2</v>
      </c>
      <c r="E220" s="6">
        <f t="shared" si="30"/>
        <v>-0.8</v>
      </c>
    </row>
    <row r="221" spans="2:5" ht="15" thickBot="1" x14ac:dyDescent="0.25">
      <c r="B221" s="16" t="s">
        <v>93</v>
      </c>
      <c r="C221" s="5">
        <v>0</v>
      </c>
      <c r="D221" s="5">
        <v>0</v>
      </c>
      <c r="E221" s="6" t="str">
        <f t="shared" si="30"/>
        <v>-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5352</v>
      </c>
      <c r="D14" s="5">
        <v>6493</v>
      </c>
      <c r="E14" s="6">
        <f>IF(C14&gt;0,(D14-C14)/C14,"-")</f>
        <v>0.2131913303437967</v>
      </c>
    </row>
    <row r="15" spans="1:5" ht="20.100000000000001" customHeight="1" thickBot="1" x14ac:dyDescent="0.25">
      <c r="B15" s="4" t="s">
        <v>17</v>
      </c>
      <c r="C15" s="5">
        <v>5825</v>
      </c>
      <c r="D15" s="5">
        <v>6315</v>
      </c>
      <c r="E15" s="6">
        <f t="shared" ref="E15:E23" si="0">IF(C15&gt;0,(D15-C15)/C15,"-")</f>
        <v>8.4120171673819744E-2</v>
      </c>
    </row>
    <row r="16" spans="1:5" ht="20.100000000000001" customHeight="1" thickBot="1" x14ac:dyDescent="0.25">
      <c r="B16" s="4" t="s">
        <v>18</v>
      </c>
      <c r="C16" s="5">
        <v>3311</v>
      </c>
      <c r="D16" s="5">
        <v>3528</v>
      </c>
      <c r="E16" s="6">
        <f t="shared" si="0"/>
        <v>6.5539112050739964E-2</v>
      </c>
    </row>
    <row r="17" spans="2:5" ht="20.100000000000001" customHeight="1" thickBot="1" x14ac:dyDescent="0.25">
      <c r="B17" s="4" t="s">
        <v>19</v>
      </c>
      <c r="C17" s="5">
        <v>2514</v>
      </c>
      <c r="D17" s="5">
        <v>2787</v>
      </c>
      <c r="E17" s="6">
        <f t="shared" si="0"/>
        <v>0.10859188544152745</v>
      </c>
    </row>
    <row r="18" spans="2:5" ht="20.100000000000001" customHeight="1" thickBot="1" x14ac:dyDescent="0.25">
      <c r="B18" s="4" t="s">
        <v>20</v>
      </c>
      <c r="C18" s="6">
        <f>C17/C15</f>
        <v>0.43158798283261801</v>
      </c>
      <c r="D18" s="6">
        <f>D17/D15</f>
        <v>0.44133016627078386</v>
      </c>
      <c r="E18" s="6">
        <f t="shared" si="0"/>
        <v>2.2572879286919686E-2</v>
      </c>
    </row>
    <row r="19" spans="2:5" ht="30" customHeight="1" thickBot="1" x14ac:dyDescent="0.25">
      <c r="B19" s="4" t="s">
        <v>23</v>
      </c>
      <c r="C19" s="5">
        <v>667</v>
      </c>
      <c r="D19" s="5">
        <v>544</v>
      </c>
      <c r="E19" s="6">
        <f t="shared" si="0"/>
        <v>-0.18440779610194902</v>
      </c>
    </row>
    <row r="20" spans="2:5" ht="20.100000000000001" customHeight="1" thickBot="1" x14ac:dyDescent="0.25">
      <c r="B20" s="4" t="s">
        <v>24</v>
      </c>
      <c r="C20" s="5">
        <v>425</v>
      </c>
      <c r="D20" s="5">
        <v>332</v>
      </c>
      <c r="E20" s="6">
        <f t="shared" si="0"/>
        <v>-0.21882352941176469</v>
      </c>
    </row>
    <row r="21" spans="2:5" ht="20.100000000000001" customHeight="1" thickBot="1" x14ac:dyDescent="0.25">
      <c r="B21" s="4" t="s">
        <v>25</v>
      </c>
      <c r="C21" s="5">
        <v>242</v>
      </c>
      <c r="D21" s="5">
        <v>212</v>
      </c>
      <c r="E21" s="6">
        <f t="shared" si="0"/>
        <v>-0.12396694214876033</v>
      </c>
    </row>
    <row r="22" spans="2:5" ht="20.100000000000001" customHeight="1" thickBot="1" x14ac:dyDescent="0.25">
      <c r="B22" s="4" t="s">
        <v>21</v>
      </c>
      <c r="C22" s="6">
        <f>C21/C19</f>
        <v>0.36281859070464767</v>
      </c>
      <c r="D22" s="6">
        <f t="shared" ref="D22" si="1">D21/D19</f>
        <v>0.38970588235294118</v>
      </c>
      <c r="E22" s="6">
        <f t="shared" si="0"/>
        <v>7.4106708799222196E-2</v>
      </c>
    </row>
    <row r="23" spans="2:5" ht="20.100000000000001" customHeight="1" thickBot="1" x14ac:dyDescent="0.25">
      <c r="B23" s="7" t="s">
        <v>26</v>
      </c>
      <c r="C23" s="6">
        <v>1.027146648327911</v>
      </c>
      <c r="D23" s="6">
        <v>1.0950177127568264</v>
      </c>
      <c r="E23" s="6">
        <f t="shared" si="0"/>
        <v>6.607728754156228E-2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982</v>
      </c>
      <c r="D32" s="5">
        <v>1268</v>
      </c>
      <c r="E32" s="6">
        <f>IF(C32&gt;0,(D32-C32)/C32,"-")</f>
        <v>0.29124236252545826</v>
      </c>
    </row>
    <row r="33" spans="2:5" ht="20.100000000000001" customHeight="1" thickBot="1" x14ac:dyDescent="0.25">
      <c r="B33" s="4" t="s">
        <v>29</v>
      </c>
      <c r="C33" s="5">
        <v>0</v>
      </c>
      <c r="D33" s="5">
        <v>0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832</v>
      </c>
      <c r="D34" s="5">
        <v>1020</v>
      </c>
      <c r="E34" s="6">
        <f t="shared" si="2"/>
        <v>0.22596153846153846</v>
      </c>
    </row>
    <row r="35" spans="2:5" ht="20.100000000000001" customHeight="1" thickBot="1" x14ac:dyDescent="0.25">
      <c r="B35" s="4" t="s">
        <v>30</v>
      </c>
      <c r="C35" s="5">
        <v>150</v>
      </c>
      <c r="D35" s="5">
        <v>248</v>
      </c>
      <c r="E35" s="6">
        <f t="shared" si="2"/>
        <v>0.65333333333333332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871</v>
      </c>
      <c r="D42" s="5">
        <v>923</v>
      </c>
      <c r="E42" s="6">
        <f>IF(C42&gt;0,(D42-C42)/C42,"-")</f>
        <v>5.9701492537313432E-2</v>
      </c>
    </row>
    <row r="43" spans="2:5" ht="20.100000000000001" customHeight="1" thickBot="1" x14ac:dyDescent="0.25">
      <c r="B43" s="4" t="s">
        <v>34</v>
      </c>
      <c r="C43" s="5">
        <v>52</v>
      </c>
      <c r="D43" s="5">
        <v>54</v>
      </c>
      <c r="E43" s="6">
        <f t="shared" ref="E43:E49" si="3">IF(C43&gt;0,(D43-C43)/C43,"-")</f>
        <v>3.8461538461538464E-2</v>
      </c>
    </row>
    <row r="44" spans="2:5" ht="20.100000000000001" customHeight="1" thickBot="1" x14ac:dyDescent="0.25">
      <c r="B44" s="4" t="s">
        <v>31</v>
      </c>
      <c r="C44" s="5">
        <v>136</v>
      </c>
      <c r="D44" s="5">
        <v>86</v>
      </c>
      <c r="E44" s="6">
        <f t="shared" si="3"/>
        <v>-0.36764705882352944</v>
      </c>
    </row>
    <row r="45" spans="2:5" ht="20.100000000000001" customHeight="1" thickBot="1" x14ac:dyDescent="0.25">
      <c r="B45" s="4" t="s">
        <v>32</v>
      </c>
      <c r="C45" s="5">
        <v>2498</v>
      </c>
      <c r="D45" s="5">
        <v>2790</v>
      </c>
      <c r="E45" s="6">
        <f t="shared" si="3"/>
        <v>0.11689351481184948</v>
      </c>
    </row>
    <row r="46" spans="2:5" ht="20.100000000000001" customHeight="1" thickBot="1" x14ac:dyDescent="0.25">
      <c r="B46" s="4" t="s">
        <v>35</v>
      </c>
      <c r="C46" s="5">
        <v>810</v>
      </c>
      <c r="D46" s="5">
        <v>1036</v>
      </c>
      <c r="E46" s="6">
        <f t="shared" si="3"/>
        <v>0.27901234567901234</v>
      </c>
    </row>
    <row r="47" spans="2:5" ht="20.100000000000001" customHeight="1" thickBot="1" x14ac:dyDescent="0.25">
      <c r="B47" s="4" t="s">
        <v>67</v>
      </c>
      <c r="C47" s="5">
        <v>668</v>
      </c>
      <c r="D47" s="5">
        <v>955</v>
      </c>
      <c r="E47" s="6">
        <f t="shared" si="3"/>
        <v>0.42964071856287422</v>
      </c>
    </row>
    <row r="48" spans="2:5" ht="20.100000000000001" customHeight="1" collapsed="1" thickBot="1" x14ac:dyDescent="0.25">
      <c r="B48" s="4" t="s">
        <v>36</v>
      </c>
      <c r="C48" s="6">
        <f>C42/(C42+C43)</f>
        <v>0.94366197183098588</v>
      </c>
      <c r="D48" s="6">
        <f>D42/(D42+D43)</f>
        <v>0.94472876151484131</v>
      </c>
      <c r="E48" s="6">
        <f t="shared" si="3"/>
        <v>1.130478620205007E-3</v>
      </c>
    </row>
    <row r="49" spans="2:5" ht="20.100000000000001" customHeight="1" thickBot="1" x14ac:dyDescent="0.25">
      <c r="B49" s="4" t="s">
        <v>37</v>
      </c>
      <c r="C49" s="6">
        <f>C45/(C44+C45)</f>
        <v>0.94836750189825358</v>
      </c>
      <c r="D49" s="6">
        <f t="shared" ref="D49" si="4">D45/(D44+D45)</f>
        <v>0.9700973574408901</v>
      </c>
      <c r="E49" s="6">
        <f t="shared" si="3"/>
        <v>2.2912906124621525E-2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927</v>
      </c>
      <c r="D56" s="5">
        <v>977</v>
      </c>
      <c r="E56" s="6">
        <f>IF(C56&gt;0,(D56-C56)/C56,"-")</f>
        <v>5.3937432578209279E-2</v>
      </c>
    </row>
    <row r="57" spans="2:5" ht="20.100000000000001" customHeight="1" thickBot="1" x14ac:dyDescent="0.25">
      <c r="B57" s="4" t="s">
        <v>41</v>
      </c>
      <c r="C57" s="5">
        <v>526</v>
      </c>
      <c r="D57" s="5">
        <v>551</v>
      </c>
      <c r="E57" s="6">
        <f t="shared" ref="E57:E61" si="5">IF(C57&gt;0,(D57-C57)/C57,"-")</f>
        <v>4.7528517110266157E-2</v>
      </c>
    </row>
    <row r="58" spans="2:5" ht="20.100000000000001" customHeight="1" thickBot="1" x14ac:dyDescent="0.25">
      <c r="B58" s="4" t="s">
        <v>42</v>
      </c>
      <c r="C58" s="5">
        <v>343</v>
      </c>
      <c r="D58" s="5">
        <v>372</v>
      </c>
      <c r="E58" s="6">
        <f t="shared" si="5"/>
        <v>8.4548104956268216E-2</v>
      </c>
    </row>
    <row r="59" spans="2:5" ht="20.100000000000001" customHeight="1" collapsed="1" thickBot="1" x14ac:dyDescent="0.25">
      <c r="B59" s="4" t="s">
        <v>98</v>
      </c>
      <c r="C59" s="6">
        <f>(C57+C58)/C56</f>
        <v>0.93743257820927728</v>
      </c>
      <c r="D59" s="6">
        <f>(D57+D58)/D56</f>
        <v>0.94472876151484131</v>
      </c>
      <c r="E59" s="6">
        <f t="shared" si="5"/>
        <v>7.783155263818016E-3</v>
      </c>
    </row>
    <row r="60" spans="2:5" ht="20.100000000000001" customHeight="1" thickBot="1" x14ac:dyDescent="0.25">
      <c r="B60" s="4" t="s">
        <v>39</v>
      </c>
      <c r="C60" s="6">
        <v>0.94096601073345254</v>
      </c>
      <c r="D60" s="6">
        <v>0.94027303754266212</v>
      </c>
      <c r="E60" s="6">
        <f t="shared" si="5"/>
        <v>-7.3644869515560344E-4</v>
      </c>
    </row>
    <row r="61" spans="2:5" ht="20.100000000000001" customHeight="1" thickBot="1" x14ac:dyDescent="0.25">
      <c r="B61" s="4" t="s">
        <v>40</v>
      </c>
      <c r="C61" s="6">
        <v>0.93206521739130432</v>
      </c>
      <c r="D61" s="6">
        <v>0.95140664961636834</v>
      </c>
      <c r="E61" s="6">
        <f t="shared" si="5"/>
        <v>2.0751157605899583E-2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4887</v>
      </c>
      <c r="D68" s="5">
        <v>5760</v>
      </c>
      <c r="E68" s="6">
        <f>IF(C68&gt;0,(D68-C68)/C68,"-")</f>
        <v>0.17863720073664824</v>
      </c>
    </row>
    <row r="69" spans="2:10" ht="20.100000000000001" customHeight="1" thickBot="1" x14ac:dyDescent="0.25">
      <c r="B69" s="4" t="s">
        <v>45</v>
      </c>
      <c r="C69" s="5">
        <v>2184</v>
      </c>
      <c r="D69" s="5">
        <v>2347</v>
      </c>
      <c r="E69" s="6">
        <f t="shared" ref="E69:E75" si="6">IF(C69&gt;0,(D69-C69)/C69,"-")</f>
        <v>7.4633699633699632E-2</v>
      </c>
    </row>
    <row r="70" spans="2:10" ht="20.100000000000001" customHeight="1" thickBot="1" x14ac:dyDescent="0.25">
      <c r="B70" s="4" t="s">
        <v>43</v>
      </c>
      <c r="C70" s="5">
        <v>7</v>
      </c>
      <c r="D70" s="5">
        <v>10</v>
      </c>
      <c r="E70" s="6">
        <f t="shared" si="6"/>
        <v>0.42857142857142855</v>
      </c>
    </row>
    <row r="71" spans="2:10" ht="20.100000000000001" customHeight="1" thickBot="1" x14ac:dyDescent="0.25">
      <c r="B71" s="4" t="s">
        <v>46</v>
      </c>
      <c r="C71" s="5">
        <v>1631</v>
      </c>
      <c r="D71" s="5">
        <v>2181</v>
      </c>
      <c r="E71" s="6">
        <f t="shared" si="6"/>
        <v>0.33721643163703252</v>
      </c>
    </row>
    <row r="72" spans="2:10" ht="20.100000000000001" customHeight="1" thickBot="1" x14ac:dyDescent="0.25">
      <c r="B72" s="4" t="s">
        <v>47</v>
      </c>
      <c r="C72" s="5">
        <v>877</v>
      </c>
      <c r="D72" s="5">
        <v>1020</v>
      </c>
      <c r="E72" s="6">
        <f t="shared" si="6"/>
        <v>0.16305587229190421</v>
      </c>
    </row>
    <row r="73" spans="2:10" ht="20.100000000000001" customHeight="1" thickBot="1" x14ac:dyDescent="0.25">
      <c r="B73" s="4" t="s">
        <v>48</v>
      </c>
      <c r="C73" s="5">
        <v>186</v>
      </c>
      <c r="D73" s="5">
        <v>200</v>
      </c>
      <c r="E73" s="6">
        <f t="shared" si="6"/>
        <v>7.5268817204301078E-2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2</v>
      </c>
      <c r="D75" s="5">
        <v>2</v>
      </c>
      <c r="E75" s="6">
        <f t="shared" si="6"/>
        <v>0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401</v>
      </c>
      <c r="D88" s="5">
        <v>556</v>
      </c>
      <c r="E88" s="6">
        <f>IF(C88&gt;0,(D88-C88)/C88,"-")</f>
        <v>0.38653366583541149</v>
      </c>
    </row>
    <row r="89" spans="2:5" ht="29.25" thickBot="1" x14ac:dyDescent="0.25">
      <c r="B89" s="4" t="s">
        <v>52</v>
      </c>
      <c r="C89" s="5">
        <v>158</v>
      </c>
      <c r="D89" s="5">
        <v>178</v>
      </c>
      <c r="E89" s="6">
        <f t="shared" ref="E89:E91" si="7">IF(C89&gt;0,(D89-C89)/C89,"-")</f>
        <v>0.12658227848101267</v>
      </c>
    </row>
    <row r="90" spans="2:5" ht="29.25" customHeight="1" thickBot="1" x14ac:dyDescent="0.25">
      <c r="B90" s="4" t="s">
        <v>53</v>
      </c>
      <c r="C90" s="5">
        <v>257</v>
      </c>
      <c r="D90" s="5">
        <v>276</v>
      </c>
      <c r="E90" s="6">
        <f t="shared" si="7"/>
        <v>7.3929961089494164E-2</v>
      </c>
    </row>
    <row r="91" spans="2:5" ht="29.25" customHeight="1" thickBot="1" x14ac:dyDescent="0.25">
      <c r="B91" s="4" t="s">
        <v>54</v>
      </c>
      <c r="C91" s="6">
        <f>(C88+C89)/(C88+C89+C90)</f>
        <v>0.68504901960784315</v>
      </c>
      <c r="D91" s="6">
        <f>(D88+D89)/(D88+D89+D90)</f>
        <v>0.72673267326732671</v>
      </c>
      <c r="E91" s="6">
        <f t="shared" si="7"/>
        <v>6.0847694787367783E-2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818</v>
      </c>
      <c r="D98" s="5">
        <v>1010</v>
      </c>
      <c r="E98" s="6">
        <f>IF(C98&gt;0,(D98-C98)/C98,"-")</f>
        <v>0.23471882640586797</v>
      </c>
    </row>
    <row r="99" spans="2:5" ht="20.100000000000001" customHeight="1" thickBot="1" x14ac:dyDescent="0.25">
      <c r="B99" s="4" t="s">
        <v>41</v>
      </c>
      <c r="C99" s="5">
        <v>353</v>
      </c>
      <c r="D99" s="5">
        <v>470</v>
      </c>
      <c r="E99" s="6">
        <f t="shared" ref="E99:E103" si="8">IF(C99&gt;0,(D99-C99)/C99,"-")</f>
        <v>0.33144475920679889</v>
      </c>
    </row>
    <row r="100" spans="2:5" ht="20.100000000000001" customHeight="1" thickBot="1" x14ac:dyDescent="0.25">
      <c r="B100" s="4" t="s">
        <v>42</v>
      </c>
      <c r="C100" s="5">
        <v>208</v>
      </c>
      <c r="D100" s="5">
        <v>264</v>
      </c>
      <c r="E100" s="6">
        <f t="shared" si="8"/>
        <v>0.26923076923076922</v>
      </c>
    </row>
    <row r="101" spans="2:5" ht="20.100000000000001" customHeight="1" thickBot="1" x14ac:dyDescent="0.25">
      <c r="B101" s="4" t="s">
        <v>98</v>
      </c>
      <c r="C101" s="6">
        <f>(C99+C100)/C98</f>
        <v>0.68581907090464544</v>
      </c>
      <c r="D101" s="6">
        <f>(D99+D100)/D98</f>
        <v>0.72673267326732671</v>
      </c>
      <c r="E101" s="6">
        <f t="shared" si="8"/>
        <v>5.9656553890683202E-2</v>
      </c>
    </row>
    <row r="102" spans="2:5" ht="20.100000000000001" customHeight="1" thickBot="1" x14ac:dyDescent="0.25">
      <c r="B102" s="4" t="s">
        <v>39</v>
      </c>
      <c r="C102" s="6">
        <v>0.67110266159695819</v>
      </c>
      <c r="D102" s="6">
        <v>0.73899371069182385</v>
      </c>
      <c r="E102" s="6">
        <f t="shared" si="8"/>
        <v>0.10116343292889329</v>
      </c>
    </row>
    <row r="103" spans="2:5" ht="20.100000000000001" customHeight="1" thickBot="1" x14ac:dyDescent="0.25">
      <c r="B103" s="4" t="s">
        <v>40</v>
      </c>
      <c r="C103" s="6">
        <v>0.71232876712328763</v>
      </c>
      <c r="D103" s="6">
        <v>0.70588235294117652</v>
      </c>
      <c r="E103" s="6">
        <f t="shared" si="8"/>
        <v>-9.0497737556559897E-3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760</v>
      </c>
      <c r="D110" s="5">
        <v>1106</v>
      </c>
      <c r="E110" s="6">
        <f>IF(C110&gt;0,(D110-C110)/C110,"-")</f>
        <v>0.45526315789473687</v>
      </c>
    </row>
    <row r="111" spans="2:5" ht="15" thickBot="1" x14ac:dyDescent="0.25">
      <c r="B111" s="4" t="s">
        <v>56</v>
      </c>
      <c r="C111" s="5">
        <v>515</v>
      </c>
      <c r="D111" s="5">
        <v>812</v>
      </c>
      <c r="E111" s="6">
        <f t="shared" ref="E111:E112" si="9">IF(C111&gt;0,(D111-C111)/C111,"-")</f>
        <v>0.57669902912621362</v>
      </c>
    </row>
    <row r="112" spans="2:5" ht="15" thickBot="1" x14ac:dyDescent="0.25">
      <c r="B112" s="4" t="s">
        <v>57</v>
      </c>
      <c r="C112" s="5">
        <v>245</v>
      </c>
      <c r="D112" s="5">
        <v>294</v>
      </c>
      <c r="E112" s="6">
        <f t="shared" si="9"/>
        <v>0.2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1</v>
      </c>
      <c r="D126" s="10">
        <v>1</v>
      </c>
      <c r="E126" s="10">
        <v>1</v>
      </c>
      <c r="F126" s="10">
        <v>3</v>
      </c>
      <c r="G126" s="10">
        <v>4</v>
      </c>
      <c r="H126" s="10">
        <v>1</v>
      </c>
      <c r="I126" s="10">
        <v>1</v>
      </c>
      <c r="J126" s="10">
        <v>6</v>
      </c>
      <c r="K126" s="6">
        <f>IF(C126=0,"-",(G126-C126)/C126)</f>
        <v>3</v>
      </c>
      <c r="L126" s="6">
        <f t="shared" ref="L126:N131" si="10">IF(D126=0,"-",(H126-D126)/D126)</f>
        <v>0</v>
      </c>
      <c r="M126" s="6">
        <f t="shared" si="10"/>
        <v>0</v>
      </c>
      <c r="N126" s="6">
        <f t="shared" si="10"/>
        <v>1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1</v>
      </c>
      <c r="D131" s="10">
        <v>1</v>
      </c>
      <c r="E131" s="10">
        <v>1</v>
      </c>
      <c r="F131" s="10">
        <v>3</v>
      </c>
      <c r="G131" s="10">
        <v>4</v>
      </c>
      <c r="H131" s="10">
        <v>1</v>
      </c>
      <c r="I131" s="10">
        <v>1</v>
      </c>
      <c r="J131" s="10">
        <v>6</v>
      </c>
      <c r="K131" s="6">
        <f t="shared" si="11"/>
        <v>3</v>
      </c>
      <c r="L131" s="6">
        <f t="shared" si="10"/>
        <v>0</v>
      </c>
      <c r="M131" s="6">
        <f t="shared" si="10"/>
        <v>0</v>
      </c>
      <c r="N131" s="6">
        <f t="shared" si="10"/>
        <v>1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1</v>
      </c>
      <c r="H132" s="6">
        <f t="shared" si="12"/>
        <v>1</v>
      </c>
      <c r="I132" s="6">
        <f t="shared" si="12"/>
        <v>1</v>
      </c>
      <c r="J132" s="6">
        <f t="shared" si="12"/>
        <v>1</v>
      </c>
      <c r="K132" s="6">
        <f>IF(OR(C132="-",G132="-"),"-",(G132-C132)/C132)</f>
        <v>0</v>
      </c>
      <c r="L132" s="6">
        <f t="shared" ref="L132:N133" si="13">IF(OR(D132="-",H132="-"),"-",(H132-D132)/D132)</f>
        <v>0</v>
      </c>
      <c r="M132" s="6">
        <f t="shared" si="13"/>
        <v>0</v>
      </c>
      <c r="N132" s="6">
        <f t="shared" si="13"/>
        <v>0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20</v>
      </c>
      <c r="D141" s="10">
        <v>0</v>
      </c>
      <c r="E141" s="10">
        <v>0</v>
      </c>
      <c r="F141" s="10">
        <v>20</v>
      </c>
      <c r="G141" s="10">
        <v>10</v>
      </c>
      <c r="H141" s="10">
        <v>0</v>
      </c>
      <c r="I141" s="10">
        <v>0</v>
      </c>
      <c r="J141" s="10">
        <v>10</v>
      </c>
      <c r="K141" s="6">
        <f>IF(C141=0,"-",(G141-C141)/C141)</f>
        <v>-0.5</v>
      </c>
      <c r="L141" s="6" t="str">
        <f t="shared" ref="L141:N145" si="15">IF(D141=0,"-",(H141-D141)/D141)</f>
        <v>-</v>
      </c>
      <c r="M141" s="6" t="str">
        <f t="shared" si="15"/>
        <v>-</v>
      </c>
      <c r="N141" s="6">
        <f t="shared" si="15"/>
        <v>-0.5</v>
      </c>
    </row>
    <row r="142" spans="2:14" ht="15" thickBot="1" x14ac:dyDescent="0.25">
      <c r="B142" s="4" t="s">
        <v>72</v>
      </c>
      <c r="C142" s="10">
        <v>1</v>
      </c>
      <c r="D142" s="10">
        <v>0</v>
      </c>
      <c r="E142" s="10">
        <v>1</v>
      </c>
      <c r="F142" s="10">
        <v>2</v>
      </c>
      <c r="G142" s="10">
        <v>2</v>
      </c>
      <c r="H142" s="10">
        <v>0</v>
      </c>
      <c r="I142" s="10">
        <v>0</v>
      </c>
      <c r="J142" s="10">
        <v>2</v>
      </c>
      <c r="K142" s="6">
        <f t="shared" ref="K142:K145" si="16">IF(C142=0,"-",(G142-C142)/C142)</f>
        <v>1</v>
      </c>
      <c r="L142" s="6" t="str">
        <f t="shared" si="15"/>
        <v>-</v>
      </c>
      <c r="M142" s="6">
        <f t="shared" si="15"/>
        <v>-1</v>
      </c>
      <c r="N142" s="6">
        <f t="shared" si="15"/>
        <v>0</v>
      </c>
    </row>
    <row r="143" spans="2:14" ht="15" thickBot="1" x14ac:dyDescent="0.25">
      <c r="B143" s="4" t="s">
        <v>73</v>
      </c>
      <c r="C143" s="10">
        <v>41</v>
      </c>
      <c r="D143" s="10">
        <v>0</v>
      </c>
      <c r="E143" s="10">
        <v>7</v>
      </c>
      <c r="F143" s="10">
        <v>48</v>
      </c>
      <c r="G143" s="10">
        <v>78</v>
      </c>
      <c r="H143" s="10">
        <v>0</v>
      </c>
      <c r="I143" s="10">
        <v>0</v>
      </c>
      <c r="J143" s="10">
        <v>78</v>
      </c>
      <c r="K143" s="6">
        <f t="shared" si="16"/>
        <v>0.90243902439024393</v>
      </c>
      <c r="L143" s="6" t="str">
        <f t="shared" si="15"/>
        <v>-</v>
      </c>
      <c r="M143" s="6">
        <f t="shared" si="15"/>
        <v>-1</v>
      </c>
      <c r="N143" s="6">
        <f t="shared" si="15"/>
        <v>0.625</v>
      </c>
    </row>
    <row r="144" spans="2:14" ht="15" thickBot="1" x14ac:dyDescent="0.25">
      <c r="B144" s="4" t="s">
        <v>74</v>
      </c>
      <c r="C144" s="10">
        <v>5</v>
      </c>
      <c r="D144" s="10">
        <v>0</v>
      </c>
      <c r="E144" s="10">
        <v>1</v>
      </c>
      <c r="F144" s="10">
        <v>6</v>
      </c>
      <c r="G144" s="10">
        <v>0</v>
      </c>
      <c r="H144" s="10">
        <v>0</v>
      </c>
      <c r="I144" s="10">
        <v>0</v>
      </c>
      <c r="J144" s="10">
        <v>0</v>
      </c>
      <c r="K144" s="6">
        <f t="shared" si="16"/>
        <v>-1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1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67</v>
      </c>
      <c r="D146" s="10">
        <v>0</v>
      </c>
      <c r="E146" s="10">
        <v>9</v>
      </c>
      <c r="F146" s="10">
        <v>76</v>
      </c>
      <c r="G146" s="10">
        <v>91</v>
      </c>
      <c r="H146" s="10">
        <v>0</v>
      </c>
      <c r="I146" s="10">
        <v>0</v>
      </c>
      <c r="J146" s="10">
        <v>91</v>
      </c>
      <c r="K146" s="6">
        <f t="shared" ref="K146" si="17">IF(C146=0,"-",(G146-C146)/C146)</f>
        <v>0.35820895522388058</v>
      </c>
      <c r="L146" s="6" t="str">
        <f t="shared" ref="L146" si="18">IF(D146=0,"-",(H146-D146)/D146)</f>
        <v>-</v>
      </c>
      <c r="M146" s="6">
        <f t="shared" ref="M146" si="19">IF(E146=0,"-",(I146-E146)/E146)</f>
        <v>-1</v>
      </c>
      <c r="N146" s="6">
        <f t="shared" ref="N146" si="20">IF(F146=0,"-",(J146-F146)/F146)</f>
        <v>0.19736842105263158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0.32786885245901637</v>
      </c>
      <c r="D147" s="6" t="str">
        <f t="shared" si="21"/>
        <v>-</v>
      </c>
      <c r="E147" s="6" t="str">
        <f t="shared" si="21"/>
        <v>-</v>
      </c>
      <c r="F147" s="6">
        <f t="shared" si="21"/>
        <v>0.29411764705882354</v>
      </c>
      <c r="G147" s="6">
        <f t="shared" si="21"/>
        <v>0.11363636363636363</v>
      </c>
      <c r="H147" s="6" t="str">
        <f t="shared" si="21"/>
        <v>-</v>
      </c>
      <c r="I147" s="6" t="str">
        <f t="shared" si="21"/>
        <v>-</v>
      </c>
      <c r="J147" s="6">
        <f t="shared" si="21"/>
        <v>0.11363636363636363</v>
      </c>
      <c r="K147" s="6">
        <f>IF(OR(C147="-",G147="-"),"-",(G147-C147)/C147)</f>
        <v>-0.65340909090909083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>
        <f t="shared" si="22"/>
        <v>-0.61363636363636365</v>
      </c>
    </row>
    <row r="148" spans="2:14" ht="29.25" thickBot="1" x14ac:dyDescent="0.25">
      <c r="B148" s="7" t="s">
        <v>77</v>
      </c>
      <c r="C148" s="6">
        <f t="shared" si="21"/>
        <v>0.16666666666666666</v>
      </c>
      <c r="D148" s="6" t="str">
        <f t="shared" si="21"/>
        <v>-</v>
      </c>
      <c r="E148" s="6">
        <f t="shared" si="21"/>
        <v>0.5</v>
      </c>
      <c r="F148" s="6">
        <f t="shared" si="21"/>
        <v>0.25</v>
      </c>
      <c r="G148" s="6">
        <f t="shared" si="21"/>
        <v>1</v>
      </c>
      <c r="H148" s="6" t="str">
        <f t="shared" si="21"/>
        <v>-</v>
      </c>
      <c r="I148" s="6" t="str">
        <f t="shared" si="21"/>
        <v>-</v>
      </c>
      <c r="J148" s="6">
        <f t="shared" si="21"/>
        <v>1</v>
      </c>
      <c r="K148" s="6">
        <f>IF(OR(C148="-",G148="-"),"-",(G148-C148)/C148)</f>
        <v>5.0000000000000009</v>
      </c>
      <c r="L148" s="6" t="str">
        <f t="shared" si="22"/>
        <v>-</v>
      </c>
      <c r="M148" s="6" t="str">
        <f t="shared" si="22"/>
        <v>-</v>
      </c>
      <c r="N148" s="6">
        <f t="shared" si="22"/>
        <v>3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54</v>
      </c>
      <c r="D155" s="19">
        <v>78</v>
      </c>
      <c r="E155" s="18">
        <f>IF(C155=0,"-",(D155-C155)/C155)</f>
        <v>0.44444444444444442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8</v>
      </c>
      <c r="D156" s="19">
        <v>12</v>
      </c>
      <c r="E156" s="18">
        <f t="shared" ref="E156:E157" si="23">IF(C156=0,"-",(D156-C156)/C156)</f>
        <v>0.5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1</v>
      </c>
      <c r="D157" s="19">
        <v>1</v>
      </c>
      <c r="E157" s="18">
        <f t="shared" si="23"/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0.8571428571428571</v>
      </c>
      <c r="D158" s="18">
        <f>IF(D155=0,"-",D155/(D155+D156+D157))</f>
        <v>0.8571428571428571</v>
      </c>
      <c r="E158" s="18">
        <f>IF(OR(C158="-",D158="-"),"-",(D158-C158)/C158)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3</v>
      </c>
      <c r="D164" s="5">
        <v>6</v>
      </c>
      <c r="E164" s="6">
        <f>IF(C164=0,"-",(D164-C164)/C164)</f>
        <v>1</v>
      </c>
    </row>
    <row r="165" spans="2:14" ht="20.100000000000001" customHeight="1" thickBot="1" x14ac:dyDescent="0.25">
      <c r="B165" s="4" t="s">
        <v>41</v>
      </c>
      <c r="C165" s="5">
        <v>1</v>
      </c>
      <c r="D165" s="5">
        <v>3</v>
      </c>
      <c r="E165" s="6">
        <f t="shared" ref="E165:E166" si="24">IF(C165=0,"-",(D165-C165)/C165)</f>
        <v>2</v>
      </c>
    </row>
    <row r="166" spans="2:14" ht="20.100000000000001" customHeight="1" thickBot="1" x14ac:dyDescent="0.25">
      <c r="B166" s="4" t="s">
        <v>42</v>
      </c>
      <c r="C166" s="5">
        <v>2</v>
      </c>
      <c r="D166" s="5">
        <v>3</v>
      </c>
      <c r="E166" s="6">
        <f t="shared" si="24"/>
        <v>0.5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1</v>
      </c>
      <c r="E167" s="6">
        <f t="shared" ref="E167:E169" si="25">IF(OR(C167="-",D167="-"),"-",(D167-C167)/C167)</f>
        <v>0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1</v>
      </c>
      <c r="E168" s="6">
        <f t="shared" si="25"/>
        <v>0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5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3</v>
      </c>
      <c r="D176" s="5">
        <v>6</v>
      </c>
      <c r="E176" s="6">
        <f>IF(C176=0,"-",(D176-C176)/C176)</f>
        <v>1</v>
      </c>
      <c r="H176" s="13"/>
    </row>
    <row r="177" spans="2:10" ht="15" thickBot="1" x14ac:dyDescent="0.25">
      <c r="B177" s="4" t="s">
        <v>43</v>
      </c>
      <c r="C177" s="5">
        <v>1</v>
      </c>
      <c r="D177" s="5">
        <v>4</v>
      </c>
      <c r="E177" s="6">
        <f t="shared" ref="E177:E183" si="26">IF(C177=0,"-",(D177-C177)/C177)</f>
        <v>3</v>
      </c>
      <c r="H177" s="13"/>
    </row>
    <row r="178" spans="2:10" ht="15" thickBot="1" x14ac:dyDescent="0.25">
      <c r="B178" s="4" t="s">
        <v>47</v>
      </c>
      <c r="C178" s="5">
        <v>1</v>
      </c>
      <c r="D178" s="5">
        <v>1</v>
      </c>
      <c r="E178" s="6">
        <f t="shared" si="26"/>
        <v>0</v>
      </c>
      <c r="H178" s="13"/>
    </row>
    <row r="179" spans="2:10" ht="15" thickBot="1" x14ac:dyDescent="0.25">
      <c r="B179" s="4" t="s">
        <v>78</v>
      </c>
      <c r="C179" s="5">
        <v>1</v>
      </c>
      <c r="D179" s="5">
        <v>1</v>
      </c>
      <c r="E179" s="6">
        <f t="shared" si="26"/>
        <v>0</v>
      </c>
      <c r="H179" s="13"/>
    </row>
    <row r="180" spans="2:10" ht="15" thickBot="1" x14ac:dyDescent="0.25">
      <c r="B180" s="15" t="s">
        <v>79</v>
      </c>
      <c r="C180" s="5">
        <v>76</v>
      </c>
      <c r="D180" s="5">
        <v>91</v>
      </c>
      <c r="E180" s="6">
        <f t="shared" si="26"/>
        <v>0.19736842105263158</v>
      </c>
      <c r="H180" s="13"/>
    </row>
    <row r="181" spans="2:10" ht="15" thickBot="1" x14ac:dyDescent="0.25">
      <c r="B181" s="4" t="s">
        <v>47</v>
      </c>
      <c r="C181" s="5">
        <v>67</v>
      </c>
      <c r="D181" s="5">
        <v>91</v>
      </c>
      <c r="E181" s="6">
        <f t="shared" si="26"/>
        <v>0.35820895522388058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9</v>
      </c>
      <c r="D183" s="5">
        <v>0</v>
      </c>
      <c r="E183" s="6">
        <f t="shared" si="26"/>
        <v>-1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16</v>
      </c>
      <c r="D195" s="5">
        <v>13</v>
      </c>
      <c r="E195" s="6">
        <f t="shared" ref="E195:E198" si="27">IF(C195=0,"-",(D195-C195)/C195)</f>
        <v>-0.1875</v>
      </c>
    </row>
    <row r="196" spans="2:5" ht="15" thickBot="1" x14ac:dyDescent="0.25">
      <c r="B196" s="4" t="s">
        <v>83</v>
      </c>
      <c r="C196" s="5">
        <v>0</v>
      </c>
      <c r="D196" s="5">
        <v>0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16</v>
      </c>
      <c r="D197" s="5">
        <v>13</v>
      </c>
      <c r="E197" s="6">
        <f t="shared" si="27"/>
        <v>-0.1875</v>
      </c>
    </row>
    <row r="198" spans="2:5" ht="15" thickBot="1" x14ac:dyDescent="0.25">
      <c r="B198" s="4" t="s">
        <v>85</v>
      </c>
      <c r="C198" s="5">
        <v>13</v>
      </c>
      <c r="D198" s="5">
        <v>10</v>
      </c>
      <c r="E198" s="6">
        <f t="shared" si="27"/>
        <v>-0.23076923076923078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16</v>
      </c>
      <c r="D206" s="5">
        <v>13</v>
      </c>
      <c r="E206" s="6">
        <f t="shared" si="28"/>
        <v>-0.1875</v>
      </c>
    </row>
    <row r="207" spans="2:5" ht="20.100000000000001" customHeight="1" thickBot="1" x14ac:dyDescent="0.25">
      <c r="B207" s="17" t="s">
        <v>86</v>
      </c>
      <c r="C207" s="5">
        <v>11</v>
      </c>
      <c r="D207" s="5">
        <v>9</v>
      </c>
      <c r="E207" s="6">
        <f t="shared" si="28"/>
        <v>-0.18181818181818182</v>
      </c>
    </row>
    <row r="208" spans="2:5" ht="20.100000000000001" customHeight="1" thickBot="1" x14ac:dyDescent="0.25">
      <c r="B208" s="17" t="s">
        <v>87</v>
      </c>
      <c r="C208" s="5">
        <v>5</v>
      </c>
      <c r="D208" s="5">
        <v>4</v>
      </c>
      <c r="E208" s="6">
        <f t="shared" si="28"/>
        <v>-0.2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17</v>
      </c>
      <c r="D219" s="5">
        <v>18</v>
      </c>
      <c r="E219" s="6">
        <f t="shared" ref="E219:E221" si="30">IF(C219=0,"-",(D219-C219)/C219)</f>
        <v>5.8823529411764705E-2</v>
      </c>
    </row>
    <row r="220" spans="2:5" ht="15" thickBot="1" x14ac:dyDescent="0.25">
      <c r="B220" s="16" t="s">
        <v>92</v>
      </c>
      <c r="C220" s="5">
        <v>16</v>
      </c>
      <c r="D220" s="5">
        <v>13</v>
      </c>
      <c r="E220" s="6">
        <f t="shared" si="30"/>
        <v>-0.1875</v>
      </c>
    </row>
    <row r="221" spans="2:5" ht="15" thickBot="1" x14ac:dyDescent="0.25">
      <c r="B221" s="16" t="s">
        <v>93</v>
      </c>
      <c r="C221" s="5">
        <v>2</v>
      </c>
      <c r="D221" s="5">
        <v>7</v>
      </c>
      <c r="E221" s="6">
        <f t="shared" si="30"/>
        <v>2.5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8342</v>
      </c>
      <c r="D14" s="5">
        <v>9786</v>
      </c>
      <c r="E14" s="6">
        <f>IF(C14&gt;0,(D14-C14)/C14,"-")</f>
        <v>0.17309997602493407</v>
      </c>
    </row>
    <row r="15" spans="1:5" ht="20.100000000000001" customHeight="1" thickBot="1" x14ac:dyDescent="0.25">
      <c r="B15" s="4" t="s">
        <v>17</v>
      </c>
      <c r="C15" s="5">
        <v>8466</v>
      </c>
      <c r="D15" s="5">
        <v>9773</v>
      </c>
      <c r="E15" s="6">
        <f t="shared" ref="E15:E23" si="0">IF(C15&gt;0,(D15-C15)/C15,"-")</f>
        <v>0.15438223482163949</v>
      </c>
    </row>
    <row r="16" spans="1:5" ht="20.100000000000001" customHeight="1" thickBot="1" x14ac:dyDescent="0.25">
      <c r="B16" s="4" t="s">
        <v>18</v>
      </c>
      <c r="C16" s="5">
        <v>6806</v>
      </c>
      <c r="D16" s="5">
        <v>7757</v>
      </c>
      <c r="E16" s="6">
        <f t="shared" si="0"/>
        <v>0.13972965030855128</v>
      </c>
    </row>
    <row r="17" spans="2:5" ht="20.100000000000001" customHeight="1" thickBot="1" x14ac:dyDescent="0.25">
      <c r="B17" s="4" t="s">
        <v>19</v>
      </c>
      <c r="C17" s="5">
        <v>1660</v>
      </c>
      <c r="D17" s="5">
        <v>2016</v>
      </c>
      <c r="E17" s="6">
        <f t="shared" si="0"/>
        <v>0.21445783132530122</v>
      </c>
    </row>
    <row r="18" spans="2:5" ht="20.100000000000001" customHeight="1" thickBot="1" x14ac:dyDescent="0.25">
      <c r="B18" s="4" t="s">
        <v>20</v>
      </c>
      <c r="C18" s="6">
        <f>C17/C15</f>
        <v>0.19607843137254902</v>
      </c>
      <c r="D18" s="6">
        <f>D17/D15</f>
        <v>0.20628261536887343</v>
      </c>
      <c r="E18" s="6">
        <f t="shared" si="0"/>
        <v>5.2041338381254527E-2</v>
      </c>
    </row>
    <row r="19" spans="2:5" ht="30" customHeight="1" thickBot="1" x14ac:dyDescent="0.25">
      <c r="B19" s="4" t="s">
        <v>23</v>
      </c>
      <c r="C19" s="5">
        <v>867</v>
      </c>
      <c r="D19" s="5">
        <v>1403</v>
      </c>
      <c r="E19" s="6">
        <f t="shared" si="0"/>
        <v>0.6182237600922722</v>
      </c>
    </row>
    <row r="20" spans="2:5" ht="20.100000000000001" customHeight="1" thickBot="1" x14ac:dyDescent="0.25">
      <c r="B20" s="4" t="s">
        <v>24</v>
      </c>
      <c r="C20" s="5">
        <v>593</v>
      </c>
      <c r="D20" s="5">
        <v>951</v>
      </c>
      <c r="E20" s="6">
        <f t="shared" si="0"/>
        <v>0.60370994940978073</v>
      </c>
    </row>
    <row r="21" spans="2:5" ht="20.100000000000001" customHeight="1" thickBot="1" x14ac:dyDescent="0.25">
      <c r="B21" s="4" t="s">
        <v>25</v>
      </c>
      <c r="C21" s="5">
        <v>274</v>
      </c>
      <c r="D21" s="5">
        <v>452</v>
      </c>
      <c r="E21" s="6">
        <f t="shared" si="0"/>
        <v>0.64963503649635035</v>
      </c>
    </row>
    <row r="22" spans="2:5" ht="20.100000000000001" customHeight="1" thickBot="1" x14ac:dyDescent="0.25">
      <c r="B22" s="4" t="s">
        <v>21</v>
      </c>
      <c r="C22" s="6">
        <f>C21/C19</f>
        <v>0.31603229527104959</v>
      </c>
      <c r="D22" s="6">
        <f t="shared" ref="D22" si="1">D21/D19</f>
        <v>0.32216678545972915</v>
      </c>
      <c r="E22" s="6">
        <f t="shared" si="0"/>
        <v>1.9410959830602856E-2</v>
      </c>
    </row>
    <row r="23" spans="2:5" ht="20.100000000000001" customHeight="1" thickBot="1" x14ac:dyDescent="0.25">
      <c r="B23" s="7" t="s">
        <v>26</v>
      </c>
      <c r="C23" s="6">
        <v>0.78852292127903523</v>
      </c>
      <c r="D23" s="6">
        <v>0.89873443330899438</v>
      </c>
      <c r="E23" s="6">
        <f t="shared" si="0"/>
        <v>0.13976957302799639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2199</v>
      </c>
      <c r="D32" s="5">
        <v>2467</v>
      </c>
      <c r="E32" s="6">
        <f>IF(C32&gt;0,(D32-C32)/C32,"-")</f>
        <v>0.12187357889949978</v>
      </c>
    </row>
    <row r="33" spans="2:5" ht="20.100000000000001" customHeight="1" thickBot="1" x14ac:dyDescent="0.25">
      <c r="B33" s="4" t="s">
        <v>29</v>
      </c>
      <c r="C33" s="5">
        <v>45</v>
      </c>
      <c r="D33" s="5">
        <v>47</v>
      </c>
      <c r="E33" s="6">
        <f t="shared" ref="E33:E35" si="2">IF(C33&gt;0,(D33-C33)/C33,"-")</f>
        <v>4.4444444444444446E-2</v>
      </c>
    </row>
    <row r="34" spans="2:5" ht="20.100000000000001" customHeight="1" thickBot="1" x14ac:dyDescent="0.25">
      <c r="B34" s="4" t="s">
        <v>28</v>
      </c>
      <c r="C34" s="5">
        <v>1326</v>
      </c>
      <c r="D34" s="5">
        <v>1540</v>
      </c>
      <c r="E34" s="6">
        <f t="shared" si="2"/>
        <v>0.16138763197586728</v>
      </c>
    </row>
    <row r="35" spans="2:5" ht="20.100000000000001" customHeight="1" thickBot="1" x14ac:dyDescent="0.25">
      <c r="B35" s="4" t="s">
        <v>30</v>
      </c>
      <c r="C35" s="5">
        <v>827</v>
      </c>
      <c r="D35" s="5">
        <v>881</v>
      </c>
      <c r="E35" s="6">
        <f t="shared" si="2"/>
        <v>6.529625151148731E-2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2217</v>
      </c>
      <c r="D42" s="5">
        <v>2392</v>
      </c>
      <c r="E42" s="6">
        <f>IF(C42&gt;0,(D42-C42)/C42,"-")</f>
        <v>7.8935498421290037E-2</v>
      </c>
    </row>
    <row r="43" spans="2:5" ht="20.100000000000001" customHeight="1" thickBot="1" x14ac:dyDescent="0.25">
      <c r="B43" s="4" t="s">
        <v>34</v>
      </c>
      <c r="C43" s="5">
        <v>274</v>
      </c>
      <c r="D43" s="5">
        <v>254</v>
      </c>
      <c r="E43" s="6">
        <f t="shared" ref="E43:E49" si="3">IF(C43&gt;0,(D43-C43)/C43,"-")</f>
        <v>-7.2992700729927001E-2</v>
      </c>
    </row>
    <row r="44" spans="2:5" ht="20.100000000000001" customHeight="1" thickBot="1" x14ac:dyDescent="0.25">
      <c r="B44" s="4" t="s">
        <v>31</v>
      </c>
      <c r="C44" s="5">
        <v>438</v>
      </c>
      <c r="D44" s="5">
        <v>459</v>
      </c>
      <c r="E44" s="6">
        <f t="shared" si="3"/>
        <v>4.7945205479452052E-2</v>
      </c>
    </row>
    <row r="45" spans="2:5" ht="20.100000000000001" customHeight="1" thickBot="1" x14ac:dyDescent="0.25">
      <c r="B45" s="4" t="s">
        <v>32</v>
      </c>
      <c r="C45" s="5">
        <v>3119</v>
      </c>
      <c r="D45" s="5">
        <v>2990</v>
      </c>
      <c r="E45" s="6">
        <f t="shared" si="3"/>
        <v>-4.1359410067329273E-2</v>
      </c>
    </row>
    <row r="46" spans="2:5" ht="20.100000000000001" customHeight="1" thickBot="1" x14ac:dyDescent="0.25">
      <c r="B46" s="4" t="s">
        <v>35</v>
      </c>
      <c r="C46" s="5">
        <v>796</v>
      </c>
      <c r="D46" s="5">
        <v>741</v>
      </c>
      <c r="E46" s="6">
        <f t="shared" si="3"/>
        <v>-6.9095477386934667E-2</v>
      </c>
    </row>
    <row r="47" spans="2:5" ht="20.100000000000001" customHeight="1" thickBot="1" x14ac:dyDescent="0.25">
      <c r="B47" s="4" t="s">
        <v>67</v>
      </c>
      <c r="C47" s="5">
        <v>849</v>
      </c>
      <c r="D47" s="5">
        <v>1233</v>
      </c>
      <c r="E47" s="6">
        <f t="shared" si="3"/>
        <v>0.45229681978798586</v>
      </c>
    </row>
    <row r="48" spans="2:5" ht="20.100000000000001" customHeight="1" collapsed="1" thickBot="1" x14ac:dyDescent="0.25">
      <c r="B48" s="4" t="s">
        <v>36</v>
      </c>
      <c r="C48" s="6">
        <f>C42/(C42+C43)</f>
        <v>0.89000401445202726</v>
      </c>
      <c r="D48" s="6">
        <f>D42/(D42+D43)</f>
        <v>0.90400604686318975</v>
      </c>
      <c r="E48" s="6">
        <f t="shared" si="3"/>
        <v>1.5732549723141979E-2</v>
      </c>
    </row>
    <row r="49" spans="2:5" ht="20.100000000000001" customHeight="1" thickBot="1" x14ac:dyDescent="0.25">
      <c r="B49" s="4" t="s">
        <v>37</v>
      </c>
      <c r="C49" s="6">
        <f>C45/(C44+C45)</f>
        <v>0.87686252459938152</v>
      </c>
      <c r="D49" s="6">
        <f t="shared" ref="D49" si="4">D45/(D44+D45)</f>
        <v>0.86691794723108151</v>
      </c>
      <c r="E49" s="6">
        <f t="shared" si="3"/>
        <v>-1.1341090637718224E-2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2537</v>
      </c>
      <c r="D56" s="5">
        <v>2654</v>
      </c>
      <c r="E56" s="6">
        <f>IF(C56&gt;0,(D56-C56)/C56,"-")</f>
        <v>4.6117461568782027E-2</v>
      </c>
    </row>
    <row r="57" spans="2:5" ht="20.100000000000001" customHeight="1" thickBot="1" x14ac:dyDescent="0.25">
      <c r="B57" s="4" t="s">
        <v>41</v>
      </c>
      <c r="C57" s="5">
        <v>1753</v>
      </c>
      <c r="D57" s="5">
        <v>1937</v>
      </c>
      <c r="E57" s="6">
        <f t="shared" ref="E57:E61" si="5">IF(C57&gt;0,(D57-C57)/C57,"-")</f>
        <v>0.10496292070735881</v>
      </c>
    </row>
    <row r="58" spans="2:5" ht="20.100000000000001" customHeight="1" thickBot="1" x14ac:dyDescent="0.25">
      <c r="B58" s="4" t="s">
        <v>42</v>
      </c>
      <c r="C58" s="5">
        <v>487</v>
      </c>
      <c r="D58" s="5">
        <v>460</v>
      </c>
      <c r="E58" s="6">
        <f t="shared" si="5"/>
        <v>-5.5441478439425054E-2</v>
      </c>
    </row>
    <row r="59" spans="2:5" ht="20.100000000000001" customHeight="1" collapsed="1" thickBot="1" x14ac:dyDescent="0.25">
      <c r="B59" s="4" t="s">
        <v>98</v>
      </c>
      <c r="C59" s="6">
        <f>(C57+C58)/C56</f>
        <v>0.88293259755616871</v>
      </c>
      <c r="D59" s="6">
        <f>(D57+D58)/D56</f>
        <v>0.90316503391107761</v>
      </c>
      <c r="E59" s="6">
        <f t="shared" si="5"/>
        <v>2.2915040639466019E-2</v>
      </c>
    </row>
    <row r="60" spans="2:5" ht="20.100000000000001" customHeight="1" thickBot="1" x14ac:dyDescent="0.25">
      <c r="B60" s="4" t="s">
        <v>39</v>
      </c>
      <c r="C60" s="6">
        <v>0.87475049900199597</v>
      </c>
      <c r="D60" s="6">
        <v>0.89221556886227549</v>
      </c>
      <c r="E60" s="6">
        <f t="shared" si="5"/>
        <v>1.9965772960638988E-2</v>
      </c>
    </row>
    <row r="61" spans="2:5" ht="20.100000000000001" customHeight="1" thickBot="1" x14ac:dyDescent="0.25">
      <c r="B61" s="4" t="s">
        <v>40</v>
      </c>
      <c r="C61" s="6">
        <v>0.91369606003752346</v>
      </c>
      <c r="D61" s="6">
        <v>0.95238095238095233</v>
      </c>
      <c r="E61" s="6">
        <f t="shared" si="5"/>
        <v>4.2338906815292787E-2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7842</v>
      </c>
      <c r="D68" s="5">
        <v>8216</v>
      </c>
      <c r="E68" s="6">
        <f>IF(C68&gt;0,(D68-C68)/C68,"-")</f>
        <v>4.7691915327722517E-2</v>
      </c>
    </row>
    <row r="69" spans="2:10" ht="20.100000000000001" customHeight="1" thickBot="1" x14ac:dyDescent="0.25">
      <c r="B69" s="4" t="s">
        <v>45</v>
      </c>
      <c r="C69" s="5">
        <v>3736</v>
      </c>
      <c r="D69" s="5">
        <v>4096</v>
      </c>
      <c r="E69" s="6">
        <f t="shared" ref="E69:E75" si="6">IF(C69&gt;0,(D69-C69)/C69,"-")</f>
        <v>9.6359743040685231E-2</v>
      </c>
    </row>
    <row r="70" spans="2:10" ht="20.100000000000001" customHeight="1" thickBot="1" x14ac:dyDescent="0.25">
      <c r="B70" s="4" t="s">
        <v>43</v>
      </c>
      <c r="C70" s="5">
        <v>9</v>
      </c>
      <c r="D70" s="5">
        <v>8</v>
      </c>
      <c r="E70" s="6">
        <f t="shared" si="6"/>
        <v>-0.1111111111111111</v>
      </c>
    </row>
    <row r="71" spans="2:10" ht="20.100000000000001" customHeight="1" thickBot="1" x14ac:dyDescent="0.25">
      <c r="B71" s="4" t="s">
        <v>46</v>
      </c>
      <c r="C71" s="5">
        <v>2534</v>
      </c>
      <c r="D71" s="5">
        <v>2616</v>
      </c>
      <c r="E71" s="6">
        <f t="shared" si="6"/>
        <v>3.235990528808208E-2</v>
      </c>
    </row>
    <row r="72" spans="2:10" ht="20.100000000000001" customHeight="1" thickBot="1" x14ac:dyDescent="0.25">
      <c r="B72" s="4" t="s">
        <v>47</v>
      </c>
      <c r="C72" s="5">
        <v>799</v>
      </c>
      <c r="D72" s="5">
        <v>794</v>
      </c>
      <c r="E72" s="6">
        <f t="shared" si="6"/>
        <v>-6.2578222778473091E-3</v>
      </c>
    </row>
    <row r="73" spans="2:10" ht="20.100000000000001" customHeight="1" thickBot="1" x14ac:dyDescent="0.25">
      <c r="B73" s="4" t="s">
        <v>48</v>
      </c>
      <c r="C73" s="5">
        <v>761</v>
      </c>
      <c r="D73" s="5">
        <v>694</v>
      </c>
      <c r="E73" s="6">
        <f t="shared" si="6"/>
        <v>-8.8042049934296984E-2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3</v>
      </c>
      <c r="D75" s="5">
        <v>8</v>
      </c>
      <c r="E75" s="6">
        <f t="shared" si="6"/>
        <v>1.6666666666666667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279</v>
      </c>
      <c r="D88" s="5">
        <v>302</v>
      </c>
      <c r="E88" s="6">
        <f>IF(C88&gt;0,(D88-C88)/C88,"-")</f>
        <v>8.2437275985663083E-2</v>
      </c>
    </row>
    <row r="89" spans="2:5" ht="29.25" thickBot="1" x14ac:dyDescent="0.25">
      <c r="B89" s="4" t="s">
        <v>52</v>
      </c>
      <c r="C89" s="5">
        <v>174</v>
      </c>
      <c r="D89" s="5">
        <v>207</v>
      </c>
      <c r="E89" s="6">
        <f t="shared" ref="E89:E91" si="7">IF(C89&gt;0,(D89-C89)/C89,"-")</f>
        <v>0.18965517241379309</v>
      </c>
    </row>
    <row r="90" spans="2:5" ht="29.25" customHeight="1" thickBot="1" x14ac:dyDescent="0.25">
      <c r="B90" s="4" t="s">
        <v>53</v>
      </c>
      <c r="C90" s="5">
        <v>352</v>
      </c>
      <c r="D90" s="5">
        <v>378</v>
      </c>
      <c r="E90" s="6">
        <f t="shared" si="7"/>
        <v>7.3863636363636367E-2</v>
      </c>
    </row>
    <row r="91" spans="2:5" ht="29.25" customHeight="1" thickBot="1" x14ac:dyDescent="0.25">
      <c r="B91" s="4" t="s">
        <v>54</v>
      </c>
      <c r="C91" s="6">
        <f>(C88+C89)/(C88+C89+C90)</f>
        <v>0.5627329192546584</v>
      </c>
      <c r="D91" s="6">
        <f>(D88+D89)/(D88+D89+D90)</f>
        <v>0.57384441939120634</v>
      </c>
      <c r="E91" s="6">
        <f t="shared" si="7"/>
        <v>1.974560178790527E-2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809</v>
      </c>
      <c r="D98" s="5">
        <v>890</v>
      </c>
      <c r="E98" s="6">
        <f>IF(C98&gt;0,(D98-C98)/C98,"-")</f>
        <v>0.10012360939431397</v>
      </c>
    </row>
    <row r="99" spans="2:5" ht="20.100000000000001" customHeight="1" thickBot="1" x14ac:dyDescent="0.25">
      <c r="B99" s="4" t="s">
        <v>41</v>
      </c>
      <c r="C99" s="5">
        <v>360</v>
      </c>
      <c r="D99" s="5">
        <v>422</v>
      </c>
      <c r="E99" s="6">
        <f t="shared" ref="E99:E103" si="8">IF(C99&gt;0,(D99-C99)/C99,"-")</f>
        <v>0.17222222222222222</v>
      </c>
    </row>
    <row r="100" spans="2:5" ht="20.100000000000001" customHeight="1" thickBot="1" x14ac:dyDescent="0.25">
      <c r="B100" s="4" t="s">
        <v>42</v>
      </c>
      <c r="C100" s="5">
        <v>95</v>
      </c>
      <c r="D100" s="5">
        <v>88</v>
      </c>
      <c r="E100" s="6">
        <f t="shared" si="8"/>
        <v>-7.3684210526315783E-2</v>
      </c>
    </row>
    <row r="101" spans="2:5" ht="20.100000000000001" customHeight="1" thickBot="1" x14ac:dyDescent="0.25">
      <c r="B101" s="4" t="s">
        <v>98</v>
      </c>
      <c r="C101" s="6">
        <f>(C99+C100)/C98</f>
        <v>0.56242274412855375</v>
      </c>
      <c r="D101" s="6">
        <f>(D99+D100)/D98</f>
        <v>0.5730337078651685</v>
      </c>
      <c r="E101" s="6">
        <f t="shared" si="8"/>
        <v>1.8866526731695223E-2</v>
      </c>
    </row>
    <row r="102" spans="2:5" ht="20.100000000000001" customHeight="1" thickBot="1" x14ac:dyDescent="0.25">
      <c r="B102" s="4" t="s">
        <v>39</v>
      </c>
      <c r="C102" s="6">
        <v>0.56338028169014087</v>
      </c>
      <c r="D102" s="6">
        <v>0.58367911479944679</v>
      </c>
      <c r="E102" s="6">
        <f t="shared" si="8"/>
        <v>3.6030428769017998E-2</v>
      </c>
    </row>
    <row r="103" spans="2:5" ht="20.100000000000001" customHeight="1" thickBot="1" x14ac:dyDescent="0.25">
      <c r="B103" s="4" t="s">
        <v>40</v>
      </c>
      <c r="C103" s="6">
        <v>0.55882352941176472</v>
      </c>
      <c r="D103" s="6">
        <v>0.52694610778443118</v>
      </c>
      <c r="E103" s="6">
        <f t="shared" si="8"/>
        <v>-5.7043807122596851E-2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879</v>
      </c>
      <c r="D110" s="5">
        <v>921</v>
      </c>
      <c r="E110" s="6">
        <f>IF(C110&gt;0,(D110-C110)/C110,"-")</f>
        <v>4.778156996587031E-2</v>
      </c>
    </row>
    <row r="111" spans="2:5" ht="15" thickBot="1" x14ac:dyDescent="0.25">
      <c r="B111" s="4" t="s">
        <v>56</v>
      </c>
      <c r="C111" s="5">
        <v>416</v>
      </c>
      <c r="D111" s="5">
        <v>454</v>
      </c>
      <c r="E111" s="6">
        <f t="shared" ref="E111:E112" si="9">IF(C111&gt;0,(D111-C111)/C111,"-")</f>
        <v>9.1346153846153841E-2</v>
      </c>
    </row>
    <row r="112" spans="2:5" ht="15" thickBot="1" x14ac:dyDescent="0.25">
      <c r="B112" s="4" t="s">
        <v>57</v>
      </c>
      <c r="C112" s="5">
        <v>463</v>
      </c>
      <c r="D112" s="5">
        <v>467</v>
      </c>
      <c r="E112" s="6">
        <f t="shared" si="9"/>
        <v>8.6393088552915772E-3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10</v>
      </c>
      <c r="D126" s="10">
        <v>2</v>
      </c>
      <c r="E126" s="10">
        <v>3</v>
      </c>
      <c r="F126" s="10">
        <v>15</v>
      </c>
      <c r="G126" s="10">
        <v>9</v>
      </c>
      <c r="H126" s="10">
        <v>1</v>
      </c>
      <c r="I126" s="10">
        <v>2</v>
      </c>
      <c r="J126" s="10">
        <v>12</v>
      </c>
      <c r="K126" s="6">
        <f>IF(C126=0,"-",(G126-C126)/C126)</f>
        <v>-0.1</v>
      </c>
      <c r="L126" s="6">
        <f t="shared" ref="L126:N131" si="10">IF(D126=0,"-",(H126-D126)/D126)</f>
        <v>-0.5</v>
      </c>
      <c r="M126" s="6">
        <f t="shared" si="10"/>
        <v>-0.33333333333333331</v>
      </c>
      <c r="N126" s="6">
        <f t="shared" si="10"/>
        <v>-0.2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3</v>
      </c>
      <c r="H127" s="10">
        <v>0</v>
      </c>
      <c r="I127" s="10">
        <v>0</v>
      </c>
      <c r="J127" s="10">
        <v>3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10</v>
      </c>
      <c r="D131" s="10">
        <v>2</v>
      </c>
      <c r="E131" s="10">
        <v>3</v>
      </c>
      <c r="F131" s="10">
        <v>15</v>
      </c>
      <c r="G131" s="10">
        <v>13</v>
      </c>
      <c r="H131" s="10">
        <v>1</v>
      </c>
      <c r="I131" s="10">
        <v>2</v>
      </c>
      <c r="J131" s="10">
        <v>16</v>
      </c>
      <c r="K131" s="6">
        <f t="shared" si="11"/>
        <v>0.3</v>
      </c>
      <c r="L131" s="6">
        <f t="shared" si="10"/>
        <v>-0.5</v>
      </c>
      <c r="M131" s="6">
        <f t="shared" si="10"/>
        <v>-0.33333333333333331</v>
      </c>
      <c r="N131" s="6">
        <f t="shared" si="10"/>
        <v>6.6666666666666666E-2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0.75</v>
      </c>
      <c r="H132" s="6">
        <f t="shared" si="12"/>
        <v>1</v>
      </c>
      <c r="I132" s="6">
        <f t="shared" si="12"/>
        <v>1</v>
      </c>
      <c r="J132" s="6">
        <f t="shared" si="12"/>
        <v>0.8</v>
      </c>
      <c r="K132" s="6">
        <f>IF(OR(C132="-",G132="-"),"-",(G132-C132)/C132)</f>
        <v>-0.25</v>
      </c>
      <c r="L132" s="6">
        <f t="shared" ref="L132:N133" si="13">IF(OR(D132="-",H132="-"),"-",(H132-D132)/D132)</f>
        <v>0</v>
      </c>
      <c r="M132" s="6">
        <f t="shared" si="13"/>
        <v>0</v>
      </c>
      <c r="N132" s="6">
        <f t="shared" si="13"/>
        <v>-0.19999999999999996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23</v>
      </c>
      <c r="D141" s="10">
        <v>0</v>
      </c>
      <c r="E141" s="10">
        <v>8</v>
      </c>
      <c r="F141" s="10">
        <v>31</v>
      </c>
      <c r="G141" s="10">
        <v>23</v>
      </c>
      <c r="H141" s="10">
        <v>0</v>
      </c>
      <c r="I141" s="10">
        <v>7</v>
      </c>
      <c r="J141" s="10">
        <v>30</v>
      </c>
      <c r="K141" s="6">
        <f>IF(C141=0,"-",(G141-C141)/C141)</f>
        <v>0</v>
      </c>
      <c r="L141" s="6" t="str">
        <f t="shared" ref="L141:N145" si="15">IF(D141=0,"-",(H141-D141)/D141)</f>
        <v>-</v>
      </c>
      <c r="M141" s="6">
        <f t="shared" si="15"/>
        <v>-0.125</v>
      </c>
      <c r="N141" s="6">
        <f t="shared" si="15"/>
        <v>-3.2258064516129031E-2</v>
      </c>
    </row>
    <row r="142" spans="2:14" ht="15" thickBot="1" x14ac:dyDescent="0.25">
      <c r="B142" s="4" t="s">
        <v>72</v>
      </c>
      <c r="C142" s="10">
        <v>1</v>
      </c>
      <c r="D142" s="10">
        <v>0</v>
      </c>
      <c r="E142" s="10">
        <v>0</v>
      </c>
      <c r="F142" s="10">
        <v>1</v>
      </c>
      <c r="G142" s="10">
        <v>3</v>
      </c>
      <c r="H142" s="10">
        <v>0</v>
      </c>
      <c r="I142" s="10">
        <v>1</v>
      </c>
      <c r="J142" s="10">
        <v>4</v>
      </c>
      <c r="K142" s="6">
        <f t="shared" ref="K142:K145" si="16">IF(C142=0,"-",(G142-C142)/C142)</f>
        <v>2</v>
      </c>
      <c r="L142" s="6" t="str">
        <f t="shared" si="15"/>
        <v>-</v>
      </c>
      <c r="M142" s="6" t="str">
        <f t="shared" si="15"/>
        <v>-</v>
      </c>
      <c r="N142" s="6">
        <f t="shared" si="15"/>
        <v>3</v>
      </c>
    </row>
    <row r="143" spans="2:14" ht="15" thickBot="1" x14ac:dyDescent="0.25">
      <c r="B143" s="4" t="s">
        <v>73</v>
      </c>
      <c r="C143" s="10">
        <v>209</v>
      </c>
      <c r="D143" s="10">
        <v>0</v>
      </c>
      <c r="E143" s="10">
        <v>67</v>
      </c>
      <c r="F143" s="10">
        <v>276</v>
      </c>
      <c r="G143" s="10">
        <v>180</v>
      </c>
      <c r="H143" s="10">
        <v>0</v>
      </c>
      <c r="I143" s="10">
        <v>49</v>
      </c>
      <c r="J143" s="10">
        <v>229</v>
      </c>
      <c r="K143" s="6">
        <f t="shared" si="16"/>
        <v>-0.13875598086124402</v>
      </c>
      <c r="L143" s="6" t="str">
        <f t="shared" si="15"/>
        <v>-</v>
      </c>
      <c r="M143" s="6">
        <f t="shared" si="15"/>
        <v>-0.26865671641791045</v>
      </c>
      <c r="N143" s="6">
        <f t="shared" si="15"/>
        <v>-0.17028985507246377</v>
      </c>
    </row>
    <row r="144" spans="2:14" ht="15" thickBot="1" x14ac:dyDescent="0.25">
      <c r="B144" s="4" t="s">
        <v>74</v>
      </c>
      <c r="C144" s="10">
        <v>3</v>
      </c>
      <c r="D144" s="10">
        <v>0</v>
      </c>
      <c r="E144" s="10">
        <v>4</v>
      </c>
      <c r="F144" s="10">
        <v>7</v>
      </c>
      <c r="G144" s="10">
        <v>19</v>
      </c>
      <c r="H144" s="10">
        <v>0</v>
      </c>
      <c r="I144" s="10">
        <v>9</v>
      </c>
      <c r="J144" s="10">
        <v>28</v>
      </c>
      <c r="K144" s="6">
        <f t="shared" si="16"/>
        <v>5.333333333333333</v>
      </c>
      <c r="L144" s="6" t="str">
        <f t="shared" si="15"/>
        <v>-</v>
      </c>
      <c r="M144" s="6">
        <f t="shared" si="15"/>
        <v>1.25</v>
      </c>
      <c r="N144" s="6">
        <f t="shared" si="15"/>
        <v>3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1</v>
      </c>
      <c r="J145" s="10">
        <v>1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236</v>
      </c>
      <c r="D146" s="10">
        <v>0</v>
      </c>
      <c r="E146" s="10">
        <v>79</v>
      </c>
      <c r="F146" s="10">
        <v>315</v>
      </c>
      <c r="G146" s="10">
        <v>225</v>
      </c>
      <c r="H146" s="10">
        <v>0</v>
      </c>
      <c r="I146" s="10">
        <v>67</v>
      </c>
      <c r="J146" s="10">
        <v>292</v>
      </c>
      <c r="K146" s="6"/>
      <c r="L146" s="6"/>
      <c r="M146" s="6"/>
      <c r="N146" s="6"/>
    </row>
    <row r="147" spans="2:14" ht="29.25" thickBot="1" x14ac:dyDescent="0.25">
      <c r="B147" s="7" t="s">
        <v>76</v>
      </c>
      <c r="C147" s="6">
        <f t="shared" ref="C147:J148" si="17">IF(C141=0,"-",(C141/(C141+C143)))</f>
        <v>9.9137931034482762E-2</v>
      </c>
      <c r="D147" s="6" t="str">
        <f t="shared" si="17"/>
        <v>-</v>
      </c>
      <c r="E147" s="6">
        <f t="shared" si="17"/>
        <v>0.10666666666666667</v>
      </c>
      <c r="F147" s="6">
        <f t="shared" si="17"/>
        <v>0.10097719869706841</v>
      </c>
      <c r="G147" s="6">
        <f t="shared" si="17"/>
        <v>0.11330049261083744</v>
      </c>
      <c r="H147" s="6" t="str">
        <f t="shared" si="17"/>
        <v>-</v>
      </c>
      <c r="I147" s="6">
        <f t="shared" si="17"/>
        <v>0.125</v>
      </c>
      <c r="J147" s="6">
        <f t="shared" si="17"/>
        <v>0.11583011583011583</v>
      </c>
      <c r="K147" s="6">
        <f>IF(OR(C147="-",G147="-"),"-",(G147-C147)/C147)</f>
        <v>0.14285714285714282</v>
      </c>
      <c r="L147" s="6" t="str">
        <f t="shared" ref="L147:N148" si="18">IF(OR(D147="-",H147="-"),"-",(H147-D147)/D147)</f>
        <v>-</v>
      </c>
      <c r="M147" s="6">
        <f t="shared" si="18"/>
        <v>0.17187499999999992</v>
      </c>
      <c r="N147" s="6">
        <f t="shared" si="18"/>
        <v>0.14709179225308258</v>
      </c>
    </row>
    <row r="148" spans="2:14" ht="29.25" thickBot="1" x14ac:dyDescent="0.25">
      <c r="B148" s="7" t="s">
        <v>77</v>
      </c>
      <c r="C148" s="6">
        <f t="shared" si="17"/>
        <v>0.25</v>
      </c>
      <c r="D148" s="6" t="str">
        <f t="shared" si="17"/>
        <v>-</v>
      </c>
      <c r="E148" s="6" t="str">
        <f t="shared" si="17"/>
        <v>-</v>
      </c>
      <c r="F148" s="6">
        <f t="shared" si="17"/>
        <v>0.125</v>
      </c>
      <c r="G148" s="6">
        <f t="shared" si="17"/>
        <v>0.13636363636363635</v>
      </c>
      <c r="H148" s="6" t="str">
        <f t="shared" si="17"/>
        <v>-</v>
      </c>
      <c r="I148" s="6">
        <f t="shared" si="17"/>
        <v>0.1</v>
      </c>
      <c r="J148" s="6">
        <f t="shared" si="17"/>
        <v>0.125</v>
      </c>
      <c r="K148" s="6">
        <f>IF(OR(C148="-",G148="-"),"-",(G148-C148)/C148)</f>
        <v>-0.45454545454545459</v>
      </c>
      <c r="L148" s="6" t="str">
        <f t="shared" si="18"/>
        <v>-</v>
      </c>
      <c r="M148" s="6" t="str">
        <f t="shared" si="18"/>
        <v>-</v>
      </c>
      <c r="N148" s="6">
        <f t="shared" si="18"/>
        <v>0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212</v>
      </c>
      <c r="D155" s="19">
        <v>189</v>
      </c>
      <c r="E155" s="18">
        <f>IF(C155=0,"-",(D155-C155)/C155)</f>
        <v>-0.10849056603773585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24</v>
      </c>
      <c r="D156" s="19">
        <v>27</v>
      </c>
      <c r="E156" s="18">
        <f t="shared" ref="E156:E157" si="19">IF(C156=0,"-",(D156-C156)/C156)</f>
        <v>0.125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0</v>
      </c>
      <c r="D157" s="19">
        <v>0</v>
      </c>
      <c r="E157" s="18" t="str">
        <f t="shared" si="19"/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0.89830508474576276</v>
      </c>
      <c r="D158" s="18">
        <f>IF(D155=0,"-",D155/(D155+D156+D157))</f>
        <v>0.875</v>
      </c>
      <c r="E158" s="18">
        <f>IF(OR(C158="-",D158="-"),"-",(D158-C158)/C158)</f>
        <v>-2.5943396226415148E-2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15</v>
      </c>
      <c r="D164" s="5">
        <v>15</v>
      </c>
      <c r="E164" s="6">
        <f>IF(C164=0,"-",(D164-C164)/C164)</f>
        <v>0</v>
      </c>
    </row>
    <row r="165" spans="2:14" ht="20.100000000000001" customHeight="1" thickBot="1" x14ac:dyDescent="0.25">
      <c r="B165" s="4" t="s">
        <v>41</v>
      </c>
      <c r="C165" s="5">
        <v>13</v>
      </c>
      <c r="D165" s="5">
        <v>9</v>
      </c>
      <c r="E165" s="6">
        <f t="shared" ref="E165:E166" si="20">IF(C165=0,"-",(D165-C165)/C165)</f>
        <v>-0.30769230769230771</v>
      </c>
    </row>
    <row r="166" spans="2:14" ht="20.100000000000001" customHeight="1" thickBot="1" x14ac:dyDescent="0.25">
      <c r="B166" s="4" t="s">
        <v>42</v>
      </c>
      <c r="C166" s="5">
        <v>2</v>
      </c>
      <c r="D166" s="5">
        <v>3</v>
      </c>
      <c r="E166" s="6">
        <f t="shared" si="20"/>
        <v>0.5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0.8</v>
      </c>
      <c r="E167" s="6">
        <f t="shared" ref="E167:E169" si="21">IF(OR(C167="-",D167="-"),"-",(D167-C167)/C167)</f>
        <v>-0.19999999999999996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0.75</v>
      </c>
      <c r="E168" s="6">
        <f t="shared" si="21"/>
        <v>-0.25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1</v>
      </c>
      <c r="E169" s="6">
        <f t="shared" si="21"/>
        <v>0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16</v>
      </c>
      <c r="D176" s="5">
        <v>20</v>
      </c>
      <c r="E176" s="6">
        <f>IF(C176=0,"-",(D176-C176)/C176)</f>
        <v>0.25</v>
      </c>
      <c r="H176" s="13"/>
    </row>
    <row r="177" spans="2:10" ht="15" thickBot="1" x14ac:dyDescent="0.25">
      <c r="B177" s="4" t="s">
        <v>43</v>
      </c>
      <c r="C177" s="5">
        <v>11</v>
      </c>
      <c r="D177" s="5">
        <v>15</v>
      </c>
      <c r="E177" s="6">
        <f t="shared" ref="E177:E183" si="22">IF(C177=0,"-",(D177-C177)/C177)</f>
        <v>0.36363636363636365</v>
      </c>
      <c r="H177" s="13"/>
    </row>
    <row r="178" spans="2:10" ht="15" thickBot="1" x14ac:dyDescent="0.25">
      <c r="B178" s="4" t="s">
        <v>47</v>
      </c>
      <c r="C178" s="5">
        <v>2</v>
      </c>
      <c r="D178" s="5">
        <v>1</v>
      </c>
      <c r="E178" s="6">
        <f t="shared" si="22"/>
        <v>-0.5</v>
      </c>
      <c r="H178" s="13"/>
    </row>
    <row r="179" spans="2:10" ht="15" thickBot="1" x14ac:dyDescent="0.25">
      <c r="B179" s="4" t="s">
        <v>78</v>
      </c>
      <c r="C179" s="5">
        <v>3</v>
      </c>
      <c r="D179" s="5">
        <v>4</v>
      </c>
      <c r="E179" s="6">
        <f t="shared" si="22"/>
        <v>0.33333333333333331</v>
      </c>
      <c r="H179" s="13"/>
    </row>
    <row r="180" spans="2:10" ht="15" thickBot="1" x14ac:dyDescent="0.25">
      <c r="B180" s="15" t="s">
        <v>79</v>
      </c>
      <c r="C180" s="5">
        <v>291</v>
      </c>
      <c r="D180" s="5">
        <v>312</v>
      </c>
      <c r="E180" s="6">
        <f t="shared" si="22"/>
        <v>7.2164948453608241E-2</v>
      </c>
      <c r="H180" s="13"/>
    </row>
    <row r="181" spans="2:10" ht="15" thickBot="1" x14ac:dyDescent="0.25">
      <c r="B181" s="4" t="s">
        <v>47</v>
      </c>
      <c r="C181" s="5">
        <v>220</v>
      </c>
      <c r="D181" s="5">
        <v>249</v>
      </c>
      <c r="E181" s="6">
        <f t="shared" si="22"/>
        <v>0.13181818181818181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2"/>
        <v>-</v>
      </c>
      <c r="H182" s="13"/>
    </row>
    <row r="183" spans="2:10" ht="15" thickBot="1" x14ac:dyDescent="0.25">
      <c r="B183" s="4" t="s">
        <v>80</v>
      </c>
      <c r="C183" s="5">
        <v>71</v>
      </c>
      <c r="D183" s="5">
        <v>63</v>
      </c>
      <c r="E183" s="6">
        <f t="shared" si="22"/>
        <v>-0.11267605633802817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21</v>
      </c>
      <c r="D195" s="5">
        <v>43</v>
      </c>
      <c r="E195" s="6">
        <f t="shared" ref="E195:E198" si="23">IF(C195=0,"-",(D195-C195)/C195)</f>
        <v>1.0476190476190477</v>
      </c>
    </row>
    <row r="196" spans="2:5" ht="15" thickBot="1" x14ac:dyDescent="0.25">
      <c r="B196" s="4" t="s">
        <v>83</v>
      </c>
      <c r="C196" s="5">
        <v>0</v>
      </c>
      <c r="D196" s="5">
        <v>2</v>
      </c>
      <c r="E196" s="6" t="str">
        <f t="shared" si="23"/>
        <v>-</v>
      </c>
    </row>
    <row r="197" spans="2:5" ht="15" thickBot="1" x14ac:dyDescent="0.25">
      <c r="B197" s="4" t="s">
        <v>84</v>
      </c>
      <c r="C197" s="5">
        <v>21</v>
      </c>
      <c r="D197" s="5">
        <v>45</v>
      </c>
      <c r="E197" s="6">
        <f t="shared" si="23"/>
        <v>1.1428571428571428</v>
      </c>
    </row>
    <row r="198" spans="2:5" ht="15" thickBot="1" x14ac:dyDescent="0.25">
      <c r="B198" s="4" t="s">
        <v>85</v>
      </c>
      <c r="C198" s="5">
        <v>20</v>
      </c>
      <c r="D198" s="5">
        <v>43</v>
      </c>
      <c r="E198" s="6">
        <f t="shared" si="23"/>
        <v>1.1499999999999999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4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24</v>
      </c>
      <c r="D206" s="5">
        <v>44</v>
      </c>
      <c r="E206" s="6">
        <f t="shared" si="24"/>
        <v>0.83333333333333337</v>
      </c>
    </row>
    <row r="207" spans="2:5" ht="20.100000000000001" customHeight="1" thickBot="1" x14ac:dyDescent="0.25">
      <c r="B207" s="17" t="s">
        <v>86</v>
      </c>
      <c r="C207" s="5">
        <v>21</v>
      </c>
      <c r="D207" s="5">
        <v>41</v>
      </c>
      <c r="E207" s="6">
        <f t="shared" si="24"/>
        <v>0.95238095238095233</v>
      </c>
    </row>
    <row r="208" spans="2:5" ht="20.100000000000001" customHeight="1" thickBot="1" x14ac:dyDescent="0.25">
      <c r="B208" s="17" t="s">
        <v>87</v>
      </c>
      <c r="C208" s="5">
        <v>3</v>
      </c>
      <c r="D208" s="5">
        <v>3</v>
      </c>
      <c r="E208" s="6">
        <f t="shared" si="24"/>
        <v>0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2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2</v>
      </c>
      <c r="E211" s="6" t="str">
        <f t="shared" ref="E211:E212" si="25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5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50</v>
      </c>
      <c r="D219" s="5">
        <v>39</v>
      </c>
      <c r="E219" s="6">
        <f t="shared" ref="E219:E221" si="26">IF(C219=0,"-",(D219-C219)/C219)</f>
        <v>-0.22</v>
      </c>
    </row>
    <row r="220" spans="2:5" ht="15" thickBot="1" x14ac:dyDescent="0.25">
      <c r="B220" s="16" t="s">
        <v>92</v>
      </c>
      <c r="C220" s="5">
        <v>38</v>
      </c>
      <c r="D220" s="5">
        <v>53</v>
      </c>
      <c r="E220" s="6">
        <f t="shared" si="26"/>
        <v>0.39473684210526316</v>
      </c>
    </row>
    <row r="221" spans="2:5" ht="15" thickBot="1" x14ac:dyDescent="0.25">
      <c r="B221" s="16" t="s">
        <v>93</v>
      </c>
      <c r="C221" s="5">
        <v>22</v>
      </c>
      <c r="D221" s="5">
        <v>8</v>
      </c>
      <c r="E221" s="6">
        <f t="shared" si="26"/>
        <v>-0.63636363636363635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2000</v>
      </c>
      <c r="D14" s="5">
        <v>2004</v>
      </c>
      <c r="E14" s="6">
        <f>IF(C14&gt;0,(D14-C14)/C14,"-")</f>
        <v>2E-3</v>
      </c>
    </row>
    <row r="15" spans="1:5" ht="20.100000000000001" customHeight="1" thickBot="1" x14ac:dyDescent="0.25">
      <c r="B15" s="4" t="s">
        <v>17</v>
      </c>
      <c r="C15" s="5">
        <v>2038</v>
      </c>
      <c r="D15" s="5">
        <v>1965</v>
      </c>
      <c r="E15" s="6">
        <f t="shared" ref="E15:E23" si="0">IF(C15&gt;0,(D15-C15)/C15,"-")</f>
        <v>-3.5819430814524045E-2</v>
      </c>
    </row>
    <row r="16" spans="1:5" ht="20.100000000000001" customHeight="1" thickBot="1" x14ac:dyDescent="0.25">
      <c r="B16" s="4" t="s">
        <v>18</v>
      </c>
      <c r="C16" s="5">
        <v>1701</v>
      </c>
      <c r="D16" s="5">
        <v>1606</v>
      </c>
      <c r="E16" s="6">
        <f t="shared" si="0"/>
        <v>-5.584950029394474E-2</v>
      </c>
    </row>
    <row r="17" spans="2:5" ht="20.100000000000001" customHeight="1" thickBot="1" x14ac:dyDescent="0.25">
      <c r="B17" s="4" t="s">
        <v>19</v>
      </c>
      <c r="C17" s="5">
        <v>337</v>
      </c>
      <c r="D17" s="5">
        <v>359</v>
      </c>
      <c r="E17" s="6">
        <f t="shared" si="0"/>
        <v>6.5281899109792291E-2</v>
      </c>
    </row>
    <row r="18" spans="2:5" ht="20.100000000000001" customHeight="1" thickBot="1" x14ac:dyDescent="0.25">
      <c r="B18" s="4" t="s">
        <v>20</v>
      </c>
      <c r="C18" s="6">
        <f>C17/C15</f>
        <v>0.16535819430814525</v>
      </c>
      <c r="D18" s="6">
        <f>D17/D15</f>
        <v>0.1826972010178117</v>
      </c>
      <c r="E18" s="6">
        <f t="shared" si="0"/>
        <v>0.10485725719376923</v>
      </c>
    </row>
    <row r="19" spans="2:5" ht="30" customHeight="1" thickBot="1" x14ac:dyDescent="0.25">
      <c r="B19" s="4" t="s">
        <v>23</v>
      </c>
      <c r="C19" s="5">
        <v>98</v>
      </c>
      <c r="D19" s="5">
        <v>112</v>
      </c>
      <c r="E19" s="6">
        <f t="shared" si="0"/>
        <v>0.14285714285714285</v>
      </c>
    </row>
    <row r="20" spans="2:5" ht="20.100000000000001" customHeight="1" thickBot="1" x14ac:dyDescent="0.25">
      <c r="B20" s="4" t="s">
        <v>24</v>
      </c>
      <c r="C20" s="5">
        <v>72</v>
      </c>
      <c r="D20" s="5">
        <v>76</v>
      </c>
      <c r="E20" s="6">
        <f t="shared" si="0"/>
        <v>5.5555555555555552E-2</v>
      </c>
    </row>
    <row r="21" spans="2:5" ht="20.100000000000001" customHeight="1" thickBot="1" x14ac:dyDescent="0.25">
      <c r="B21" s="4" t="s">
        <v>25</v>
      </c>
      <c r="C21" s="5">
        <v>26</v>
      </c>
      <c r="D21" s="5">
        <v>36</v>
      </c>
      <c r="E21" s="6">
        <f t="shared" si="0"/>
        <v>0.38461538461538464</v>
      </c>
    </row>
    <row r="22" spans="2:5" ht="20.100000000000001" customHeight="1" thickBot="1" x14ac:dyDescent="0.25">
      <c r="B22" s="4" t="s">
        <v>21</v>
      </c>
      <c r="C22" s="6">
        <f>C21/C19</f>
        <v>0.26530612244897961</v>
      </c>
      <c r="D22" s="6">
        <f t="shared" ref="D22" si="1">D21/D19</f>
        <v>0.32142857142857145</v>
      </c>
      <c r="E22" s="6">
        <f t="shared" si="0"/>
        <v>0.21153846153846156</v>
      </c>
    </row>
    <row r="23" spans="2:5" ht="20.100000000000001" customHeight="1" thickBot="1" x14ac:dyDescent="0.25">
      <c r="B23" s="7" t="s">
        <v>26</v>
      </c>
      <c r="C23" s="6">
        <v>0.68236987929620141</v>
      </c>
      <c r="D23" s="6">
        <v>0.65658236349602539</v>
      </c>
      <c r="E23" s="6">
        <f t="shared" si="0"/>
        <v>-3.7791110924728026E-2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352</v>
      </c>
      <c r="D32" s="5">
        <v>279</v>
      </c>
      <c r="E32" s="6">
        <f>IF(C32&gt;0,(D32-C32)/C32,"-")</f>
        <v>-0.20738636363636365</v>
      </c>
    </row>
    <row r="33" spans="2:5" ht="20.100000000000001" customHeight="1" thickBot="1" x14ac:dyDescent="0.25">
      <c r="B33" s="4" t="s">
        <v>29</v>
      </c>
      <c r="C33" s="5">
        <v>0</v>
      </c>
      <c r="D33" s="5">
        <v>0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240</v>
      </c>
      <c r="D34" s="5">
        <v>166</v>
      </c>
      <c r="E34" s="6">
        <f t="shared" si="2"/>
        <v>-0.30833333333333335</v>
      </c>
    </row>
    <row r="35" spans="2:5" ht="20.100000000000001" customHeight="1" thickBot="1" x14ac:dyDescent="0.25">
      <c r="B35" s="4" t="s">
        <v>30</v>
      </c>
      <c r="C35" s="5">
        <v>112</v>
      </c>
      <c r="D35" s="5">
        <v>113</v>
      </c>
      <c r="E35" s="6">
        <f t="shared" si="2"/>
        <v>8.9285714285714281E-3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231</v>
      </c>
      <c r="D42" s="5">
        <v>219</v>
      </c>
      <c r="E42" s="6">
        <f>IF(C42&gt;0,(D42-C42)/C42,"-")</f>
        <v>-5.1948051948051951E-2</v>
      </c>
    </row>
    <row r="43" spans="2:5" ht="20.100000000000001" customHeight="1" thickBot="1" x14ac:dyDescent="0.25">
      <c r="B43" s="4" t="s">
        <v>34</v>
      </c>
      <c r="C43" s="5">
        <v>21</v>
      </c>
      <c r="D43" s="5">
        <v>37</v>
      </c>
      <c r="E43" s="6">
        <f t="shared" ref="E43:E49" si="3">IF(C43&gt;0,(D43-C43)/C43,"-")</f>
        <v>0.76190476190476186</v>
      </c>
    </row>
    <row r="44" spans="2:5" ht="20.100000000000001" customHeight="1" thickBot="1" x14ac:dyDescent="0.25">
      <c r="B44" s="4" t="s">
        <v>31</v>
      </c>
      <c r="C44" s="5">
        <v>75</v>
      </c>
      <c r="D44" s="5">
        <v>66</v>
      </c>
      <c r="E44" s="6">
        <f t="shared" si="3"/>
        <v>-0.12</v>
      </c>
    </row>
    <row r="45" spans="2:5" ht="20.100000000000001" customHeight="1" thickBot="1" x14ac:dyDescent="0.25">
      <c r="B45" s="4" t="s">
        <v>32</v>
      </c>
      <c r="C45" s="5">
        <v>1003</v>
      </c>
      <c r="D45" s="5">
        <v>892</v>
      </c>
      <c r="E45" s="6">
        <f t="shared" si="3"/>
        <v>-0.1106679960119641</v>
      </c>
    </row>
    <row r="46" spans="2:5" ht="20.100000000000001" customHeight="1" thickBot="1" x14ac:dyDescent="0.25">
      <c r="B46" s="4" t="s">
        <v>35</v>
      </c>
      <c r="C46" s="5">
        <v>336</v>
      </c>
      <c r="D46" s="5">
        <v>336</v>
      </c>
      <c r="E46" s="6">
        <f t="shared" si="3"/>
        <v>0</v>
      </c>
    </row>
    <row r="47" spans="2:5" ht="20.100000000000001" customHeight="1" thickBot="1" x14ac:dyDescent="0.25">
      <c r="B47" s="4" t="s">
        <v>67</v>
      </c>
      <c r="C47" s="5">
        <v>318</v>
      </c>
      <c r="D47" s="5">
        <v>236</v>
      </c>
      <c r="E47" s="6">
        <f t="shared" si="3"/>
        <v>-0.25786163522012578</v>
      </c>
    </row>
    <row r="48" spans="2:5" ht="20.100000000000001" customHeight="1" collapsed="1" thickBot="1" x14ac:dyDescent="0.25">
      <c r="B48" s="4" t="s">
        <v>36</v>
      </c>
      <c r="C48" s="6">
        <f>C42/(C42+C43)</f>
        <v>0.91666666666666663</v>
      </c>
      <c r="D48" s="6">
        <f>D42/(D42+D43)</f>
        <v>0.85546875</v>
      </c>
      <c r="E48" s="6">
        <f t="shared" si="3"/>
        <v>-6.6761363636363605E-2</v>
      </c>
    </row>
    <row r="49" spans="2:5" ht="20.100000000000001" customHeight="1" thickBot="1" x14ac:dyDescent="0.25">
      <c r="B49" s="4" t="s">
        <v>37</v>
      </c>
      <c r="C49" s="6">
        <f>C45/(C44+C45)</f>
        <v>0.93042671614100181</v>
      </c>
      <c r="D49" s="6">
        <f t="shared" ref="D49" si="4">D45/(D44+D45)</f>
        <v>0.93110647181628392</v>
      </c>
      <c r="E49" s="6">
        <f t="shared" si="3"/>
        <v>7.3058486336402485E-4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253</v>
      </c>
      <c r="D56" s="5">
        <v>257</v>
      </c>
      <c r="E56" s="6">
        <f>IF(C56&gt;0,(D56-C56)/C56,"-")</f>
        <v>1.5810276679841896E-2</v>
      </c>
    </row>
    <row r="57" spans="2:5" ht="20.100000000000001" customHeight="1" thickBot="1" x14ac:dyDescent="0.25">
      <c r="B57" s="4" t="s">
        <v>41</v>
      </c>
      <c r="C57" s="5">
        <v>183</v>
      </c>
      <c r="D57" s="5">
        <v>175</v>
      </c>
      <c r="E57" s="6">
        <f t="shared" ref="E57:E61" si="5">IF(C57&gt;0,(D57-C57)/C57,"-")</f>
        <v>-4.3715846994535519E-2</v>
      </c>
    </row>
    <row r="58" spans="2:5" ht="20.100000000000001" customHeight="1" thickBot="1" x14ac:dyDescent="0.25">
      <c r="B58" s="4" t="s">
        <v>42</v>
      </c>
      <c r="C58" s="5">
        <v>49</v>
      </c>
      <c r="D58" s="5">
        <v>45</v>
      </c>
      <c r="E58" s="6">
        <f t="shared" si="5"/>
        <v>-8.1632653061224483E-2</v>
      </c>
    </row>
    <row r="59" spans="2:5" ht="20.100000000000001" customHeight="1" collapsed="1" thickBot="1" x14ac:dyDescent="0.25">
      <c r="B59" s="4" t="s">
        <v>98</v>
      </c>
      <c r="C59" s="6">
        <f>(C57+C58)/C56</f>
        <v>0.91699604743083007</v>
      </c>
      <c r="D59" s="6">
        <f>(D57+D58)/D56</f>
        <v>0.85603112840466922</v>
      </c>
      <c r="E59" s="6">
        <f t="shared" si="5"/>
        <v>-6.6483295317321972E-2</v>
      </c>
    </row>
    <row r="60" spans="2:5" ht="20.100000000000001" customHeight="1" thickBot="1" x14ac:dyDescent="0.25">
      <c r="B60" s="4" t="s">
        <v>39</v>
      </c>
      <c r="C60" s="6">
        <v>0.90594059405940597</v>
      </c>
      <c r="D60" s="6">
        <v>0.84134615384615385</v>
      </c>
      <c r="E60" s="6">
        <f t="shared" si="5"/>
        <v>-7.1300966792770093E-2</v>
      </c>
    </row>
    <row r="61" spans="2:5" ht="20.100000000000001" customHeight="1" thickBot="1" x14ac:dyDescent="0.25">
      <c r="B61" s="4" t="s">
        <v>40</v>
      </c>
      <c r="C61" s="6">
        <v>0.96078431372549022</v>
      </c>
      <c r="D61" s="6">
        <v>0.91836734693877553</v>
      </c>
      <c r="E61" s="6">
        <f t="shared" si="5"/>
        <v>-4.4148271553519372E-2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2313</v>
      </c>
      <c r="D68" s="5">
        <v>2215</v>
      </c>
      <c r="E68" s="6">
        <f>IF(C68&gt;0,(D68-C68)/C68,"-")</f>
        <v>-4.2369217466493733E-2</v>
      </c>
    </row>
    <row r="69" spans="2:10" ht="20.100000000000001" customHeight="1" thickBot="1" x14ac:dyDescent="0.25">
      <c r="B69" s="4" t="s">
        <v>45</v>
      </c>
      <c r="C69" s="5">
        <v>653</v>
      </c>
      <c r="D69" s="5">
        <v>586</v>
      </c>
      <c r="E69" s="6">
        <f t="shared" ref="E69:E75" si="6">IF(C69&gt;0,(D69-C69)/C69,"-")</f>
        <v>-0.10260336906584992</v>
      </c>
    </row>
    <row r="70" spans="2:10" ht="20.100000000000001" customHeight="1" thickBot="1" x14ac:dyDescent="0.25">
      <c r="B70" s="4" t="s">
        <v>43</v>
      </c>
      <c r="C70" s="5">
        <v>5</v>
      </c>
      <c r="D70" s="5">
        <v>3</v>
      </c>
      <c r="E70" s="6">
        <f t="shared" si="6"/>
        <v>-0.4</v>
      </c>
    </row>
    <row r="71" spans="2:10" ht="20.100000000000001" customHeight="1" thickBot="1" x14ac:dyDescent="0.25">
      <c r="B71" s="4" t="s">
        <v>46</v>
      </c>
      <c r="C71" s="5">
        <v>1223</v>
      </c>
      <c r="D71" s="5">
        <v>1213</v>
      </c>
      <c r="E71" s="6">
        <f t="shared" si="6"/>
        <v>-8.1766148814390836E-3</v>
      </c>
    </row>
    <row r="72" spans="2:10" ht="20.100000000000001" customHeight="1" thickBot="1" x14ac:dyDescent="0.25">
      <c r="B72" s="4" t="s">
        <v>47</v>
      </c>
      <c r="C72" s="5">
        <v>357</v>
      </c>
      <c r="D72" s="5">
        <v>329</v>
      </c>
      <c r="E72" s="6">
        <f t="shared" si="6"/>
        <v>-7.8431372549019607E-2</v>
      </c>
    </row>
    <row r="73" spans="2:10" ht="20.100000000000001" customHeight="1" thickBot="1" x14ac:dyDescent="0.25">
      <c r="B73" s="4" t="s">
        <v>48</v>
      </c>
      <c r="C73" s="5">
        <v>74</v>
      </c>
      <c r="D73" s="5">
        <v>83</v>
      </c>
      <c r="E73" s="6">
        <f t="shared" si="6"/>
        <v>0.12162162162162163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1</v>
      </c>
      <c r="E75" s="6">
        <f t="shared" si="6"/>
        <v>0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147</v>
      </c>
      <c r="D88" s="5">
        <v>107</v>
      </c>
      <c r="E88" s="6">
        <f>IF(C88&gt;0,(D88-C88)/C88,"-")</f>
        <v>-0.27210884353741499</v>
      </c>
    </row>
    <row r="89" spans="2:5" ht="29.25" thickBot="1" x14ac:dyDescent="0.25">
      <c r="B89" s="4" t="s">
        <v>52</v>
      </c>
      <c r="C89" s="5">
        <v>84</v>
      </c>
      <c r="D89" s="5">
        <v>90</v>
      </c>
      <c r="E89" s="6">
        <f t="shared" ref="E89:E91" si="7">IF(C89&gt;0,(D89-C89)/C89,"-")</f>
        <v>7.1428571428571425E-2</v>
      </c>
    </row>
    <row r="90" spans="2:5" ht="29.25" customHeight="1" thickBot="1" x14ac:dyDescent="0.25">
      <c r="B90" s="4" t="s">
        <v>53</v>
      </c>
      <c r="C90" s="5">
        <v>121</v>
      </c>
      <c r="D90" s="5">
        <v>112</v>
      </c>
      <c r="E90" s="6">
        <f t="shared" si="7"/>
        <v>-7.43801652892562E-2</v>
      </c>
    </row>
    <row r="91" spans="2:5" ht="29.25" customHeight="1" thickBot="1" x14ac:dyDescent="0.25">
      <c r="B91" s="4" t="s">
        <v>54</v>
      </c>
      <c r="C91" s="6">
        <f>(C88+C89)/(C88+C89+C90)</f>
        <v>0.65625</v>
      </c>
      <c r="D91" s="6">
        <f>(D88+D89)/(D88+D89+D90)</f>
        <v>0.63754045307443363</v>
      </c>
      <c r="E91" s="6">
        <f t="shared" si="7"/>
        <v>-2.8509785791339226E-2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352</v>
      </c>
      <c r="D98" s="5">
        <v>309</v>
      </c>
      <c r="E98" s="6">
        <f>IF(C98&gt;0,(D98-C98)/C98,"-")</f>
        <v>-0.12215909090909091</v>
      </c>
    </row>
    <row r="99" spans="2:5" ht="20.100000000000001" customHeight="1" thickBot="1" x14ac:dyDescent="0.25">
      <c r="B99" s="4" t="s">
        <v>41</v>
      </c>
      <c r="C99" s="5">
        <v>180</v>
      </c>
      <c r="D99" s="5">
        <v>151</v>
      </c>
      <c r="E99" s="6">
        <f t="shared" ref="E99:E103" si="8">IF(C99&gt;0,(D99-C99)/C99,"-")</f>
        <v>-0.16111111111111112</v>
      </c>
    </row>
    <row r="100" spans="2:5" ht="20.100000000000001" customHeight="1" thickBot="1" x14ac:dyDescent="0.25">
      <c r="B100" s="4" t="s">
        <v>42</v>
      </c>
      <c r="C100" s="5">
        <v>51</v>
      </c>
      <c r="D100" s="5">
        <v>46</v>
      </c>
      <c r="E100" s="6">
        <f t="shared" si="8"/>
        <v>-9.8039215686274508E-2</v>
      </c>
    </row>
    <row r="101" spans="2:5" ht="20.100000000000001" customHeight="1" thickBot="1" x14ac:dyDescent="0.25">
      <c r="B101" s="4" t="s">
        <v>98</v>
      </c>
      <c r="C101" s="6">
        <f>(C99+C100)/C98</f>
        <v>0.65625</v>
      </c>
      <c r="D101" s="6">
        <f>(D99+D100)/D98</f>
        <v>0.63754045307443363</v>
      </c>
      <c r="E101" s="6">
        <f t="shared" si="8"/>
        <v>-2.8509785791339226E-2</v>
      </c>
    </row>
    <row r="102" spans="2:5" ht="20.100000000000001" customHeight="1" thickBot="1" x14ac:dyDescent="0.25">
      <c r="B102" s="4" t="s">
        <v>39</v>
      </c>
      <c r="C102" s="6">
        <v>0.66176470588235292</v>
      </c>
      <c r="D102" s="6">
        <v>0.65367965367965364</v>
      </c>
      <c r="E102" s="6">
        <f t="shared" si="8"/>
        <v>-1.221741221741225E-2</v>
      </c>
    </row>
    <row r="103" spans="2:5" ht="20.100000000000001" customHeight="1" thickBot="1" x14ac:dyDescent="0.25">
      <c r="B103" s="4" t="s">
        <v>40</v>
      </c>
      <c r="C103" s="6">
        <v>0.63749999999999996</v>
      </c>
      <c r="D103" s="6">
        <v>0.58974358974358976</v>
      </c>
      <c r="E103" s="6">
        <f t="shared" si="8"/>
        <v>-7.4912016088486591E-2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336</v>
      </c>
      <c r="D110" s="5">
        <v>301</v>
      </c>
      <c r="E110" s="6">
        <f>IF(C110&gt;0,(D110-C110)/C110,"-")</f>
        <v>-0.10416666666666667</v>
      </c>
    </row>
    <row r="111" spans="2:5" ht="15" thickBot="1" x14ac:dyDescent="0.25">
      <c r="B111" s="4" t="s">
        <v>56</v>
      </c>
      <c r="C111" s="5">
        <v>93</v>
      </c>
      <c r="D111" s="5">
        <v>97</v>
      </c>
      <c r="E111" s="6">
        <f t="shared" ref="E111:E112" si="9">IF(C111&gt;0,(D111-C111)/C111,"-")</f>
        <v>4.3010752688172046E-2</v>
      </c>
    </row>
    <row r="112" spans="2:5" ht="15" thickBot="1" x14ac:dyDescent="0.25">
      <c r="B112" s="4" t="s">
        <v>57</v>
      </c>
      <c r="C112" s="5">
        <v>243</v>
      </c>
      <c r="D112" s="5">
        <v>204</v>
      </c>
      <c r="E112" s="6">
        <f t="shared" si="9"/>
        <v>-0.16049382716049382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1</v>
      </c>
      <c r="D126" s="10">
        <v>1</v>
      </c>
      <c r="E126" s="10">
        <v>0</v>
      </c>
      <c r="F126" s="10">
        <v>2</v>
      </c>
      <c r="G126" s="10">
        <v>1</v>
      </c>
      <c r="H126" s="10">
        <v>0</v>
      </c>
      <c r="I126" s="10">
        <v>0</v>
      </c>
      <c r="J126" s="10">
        <v>1</v>
      </c>
      <c r="K126" s="6">
        <f>IF(C126=0,"-",(G126-C126)/C126)</f>
        <v>0</v>
      </c>
      <c r="L126" s="6">
        <f t="shared" ref="L126:N131" si="10">IF(D126=0,"-",(H126-D126)/D126)</f>
        <v>-1</v>
      </c>
      <c r="M126" s="6" t="str">
        <f t="shared" si="10"/>
        <v>-</v>
      </c>
      <c r="N126" s="6">
        <f t="shared" si="10"/>
        <v>-0.5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0</v>
      </c>
      <c r="I127" s="10">
        <v>0</v>
      </c>
      <c r="J127" s="10">
        <v>1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1</v>
      </c>
      <c r="D131" s="10">
        <v>1</v>
      </c>
      <c r="E131" s="10">
        <v>0</v>
      </c>
      <c r="F131" s="10">
        <v>2</v>
      </c>
      <c r="G131" s="10">
        <v>2</v>
      </c>
      <c r="H131" s="10">
        <v>0</v>
      </c>
      <c r="I131" s="10">
        <v>0</v>
      </c>
      <c r="J131" s="10">
        <v>2</v>
      </c>
      <c r="K131" s="6">
        <f t="shared" si="11"/>
        <v>1</v>
      </c>
      <c r="L131" s="6">
        <f t="shared" si="10"/>
        <v>-1</v>
      </c>
      <c r="M131" s="6" t="str">
        <f t="shared" si="10"/>
        <v>-</v>
      </c>
      <c r="N131" s="6">
        <f t="shared" si="10"/>
        <v>0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 t="str">
        <f t="shared" ref="E132:J132" si="12">IF(E126=0,"-",E126/(E126+E127))</f>
        <v>-</v>
      </c>
      <c r="F132" s="6">
        <f t="shared" si="12"/>
        <v>1</v>
      </c>
      <c r="G132" s="6">
        <f t="shared" si="12"/>
        <v>0.5</v>
      </c>
      <c r="H132" s="6" t="str">
        <f t="shared" si="12"/>
        <v>-</v>
      </c>
      <c r="I132" s="6" t="str">
        <f t="shared" si="12"/>
        <v>-</v>
      </c>
      <c r="J132" s="6">
        <f t="shared" si="12"/>
        <v>0.5</v>
      </c>
      <c r="K132" s="6">
        <f>IF(OR(C132="-",G132="-"),"-",(G132-C132)/C132)</f>
        <v>-0.5</v>
      </c>
      <c r="L132" s="6" t="str">
        <f t="shared" ref="L132:N133" si="13">IF(OR(D132="-",H132="-"),"-",(H132-D132)/D132)</f>
        <v>-</v>
      </c>
      <c r="M132" s="6" t="str">
        <f t="shared" si="13"/>
        <v>-</v>
      </c>
      <c r="N132" s="6">
        <f t="shared" si="13"/>
        <v>-0.5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21</v>
      </c>
      <c r="D141" s="10">
        <v>0</v>
      </c>
      <c r="E141" s="10">
        <v>1</v>
      </c>
      <c r="F141" s="10">
        <v>22</v>
      </c>
      <c r="G141" s="10">
        <v>25</v>
      </c>
      <c r="H141" s="10">
        <v>0</v>
      </c>
      <c r="I141" s="10">
        <v>1</v>
      </c>
      <c r="J141" s="10">
        <v>26</v>
      </c>
      <c r="K141" s="6">
        <f>IF(C141=0,"-",(G141-C141)/C141)</f>
        <v>0.19047619047619047</v>
      </c>
      <c r="L141" s="6" t="str">
        <f t="shared" ref="L141:N145" si="15">IF(D141=0,"-",(H141-D141)/D141)</f>
        <v>-</v>
      </c>
      <c r="M141" s="6">
        <f t="shared" si="15"/>
        <v>0</v>
      </c>
      <c r="N141" s="6">
        <f t="shared" si="15"/>
        <v>0.18181818181818182</v>
      </c>
    </row>
    <row r="142" spans="2:14" ht="15" thickBot="1" x14ac:dyDescent="0.25">
      <c r="B142" s="4" t="s">
        <v>72</v>
      </c>
      <c r="C142" s="10">
        <v>22</v>
      </c>
      <c r="D142" s="10">
        <v>0</v>
      </c>
      <c r="E142" s="10">
        <v>0</v>
      </c>
      <c r="F142" s="10">
        <v>22</v>
      </c>
      <c r="G142" s="10">
        <v>4</v>
      </c>
      <c r="H142" s="10">
        <v>0</v>
      </c>
      <c r="I142" s="10">
        <v>0</v>
      </c>
      <c r="J142" s="10">
        <v>4</v>
      </c>
      <c r="K142" s="6">
        <f t="shared" ref="K142:K145" si="16">IF(C142=0,"-",(G142-C142)/C142)</f>
        <v>-0.81818181818181823</v>
      </c>
      <c r="L142" s="6" t="str">
        <f t="shared" si="15"/>
        <v>-</v>
      </c>
      <c r="M142" s="6" t="str">
        <f t="shared" si="15"/>
        <v>-</v>
      </c>
      <c r="N142" s="6">
        <f t="shared" si="15"/>
        <v>-0.81818181818181823</v>
      </c>
    </row>
    <row r="143" spans="2:14" ht="15" thickBot="1" x14ac:dyDescent="0.25">
      <c r="B143" s="4" t="s">
        <v>73</v>
      </c>
      <c r="C143" s="10">
        <v>54</v>
      </c>
      <c r="D143" s="10">
        <v>0</v>
      </c>
      <c r="E143" s="10">
        <v>6</v>
      </c>
      <c r="F143" s="10">
        <v>60</v>
      </c>
      <c r="G143" s="10">
        <v>68</v>
      </c>
      <c r="H143" s="10">
        <v>0</v>
      </c>
      <c r="I143" s="10">
        <v>3</v>
      </c>
      <c r="J143" s="10">
        <v>71</v>
      </c>
      <c r="K143" s="6">
        <f t="shared" si="16"/>
        <v>0.25925925925925924</v>
      </c>
      <c r="L143" s="6" t="str">
        <f t="shared" si="15"/>
        <v>-</v>
      </c>
      <c r="M143" s="6">
        <f t="shared" si="15"/>
        <v>-0.5</v>
      </c>
      <c r="N143" s="6">
        <f t="shared" si="15"/>
        <v>0.18333333333333332</v>
      </c>
    </row>
    <row r="144" spans="2:14" ht="15" thickBot="1" x14ac:dyDescent="0.25">
      <c r="B144" s="4" t="s">
        <v>74</v>
      </c>
      <c r="C144" s="10">
        <v>21</v>
      </c>
      <c r="D144" s="10">
        <v>0</v>
      </c>
      <c r="E144" s="10">
        <v>1</v>
      </c>
      <c r="F144" s="10">
        <v>22</v>
      </c>
      <c r="G144" s="10">
        <v>21</v>
      </c>
      <c r="H144" s="10">
        <v>0</v>
      </c>
      <c r="I144" s="10">
        <v>0</v>
      </c>
      <c r="J144" s="10">
        <v>21</v>
      </c>
      <c r="K144" s="6">
        <f t="shared" si="16"/>
        <v>0</v>
      </c>
      <c r="L144" s="6" t="str">
        <f t="shared" si="15"/>
        <v>-</v>
      </c>
      <c r="M144" s="6">
        <f t="shared" si="15"/>
        <v>-1</v>
      </c>
      <c r="N144" s="6">
        <f t="shared" si="15"/>
        <v>-4.5454545454545456E-2</v>
      </c>
    </row>
    <row r="145" spans="2:14" ht="15" thickBot="1" x14ac:dyDescent="0.25">
      <c r="B145" s="4" t="s">
        <v>75</v>
      </c>
      <c r="C145" s="10">
        <v>0</v>
      </c>
      <c r="D145" s="10">
        <v>0</v>
      </c>
      <c r="E145" s="10">
        <v>0</v>
      </c>
      <c r="F145" s="10">
        <v>0</v>
      </c>
      <c r="G145" s="10">
        <v>4</v>
      </c>
      <c r="H145" s="10">
        <v>0</v>
      </c>
      <c r="I145" s="10">
        <v>0</v>
      </c>
      <c r="J145" s="10">
        <v>4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7" t="s">
        <v>68</v>
      </c>
      <c r="C146" s="10">
        <v>118</v>
      </c>
      <c r="D146" s="10">
        <v>0</v>
      </c>
      <c r="E146" s="10">
        <v>8</v>
      </c>
      <c r="F146" s="10">
        <v>126</v>
      </c>
      <c r="G146" s="10">
        <v>122</v>
      </c>
      <c r="H146" s="10">
        <v>0</v>
      </c>
      <c r="I146" s="10">
        <v>4</v>
      </c>
      <c r="J146" s="10">
        <v>126</v>
      </c>
      <c r="K146" s="6">
        <f t="shared" ref="K146" si="17">IF(C146=0,"-",(G146-C146)/C146)</f>
        <v>3.3898305084745763E-2</v>
      </c>
      <c r="L146" s="6" t="str">
        <f t="shared" ref="L146" si="18">IF(D146=0,"-",(H146-D146)/D146)</f>
        <v>-</v>
      </c>
      <c r="M146" s="6">
        <f t="shared" ref="M146" si="19">IF(E146=0,"-",(I146-E146)/E146)</f>
        <v>-0.5</v>
      </c>
      <c r="N146" s="6">
        <f t="shared" ref="N146" si="20">IF(F146=0,"-",(J146-F146)/F146)</f>
        <v>0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0.28000000000000003</v>
      </c>
      <c r="D147" s="6" t="str">
        <f t="shared" si="21"/>
        <v>-</v>
      </c>
      <c r="E147" s="6">
        <f t="shared" si="21"/>
        <v>0.14285714285714285</v>
      </c>
      <c r="F147" s="6">
        <f t="shared" si="21"/>
        <v>0.26829268292682928</v>
      </c>
      <c r="G147" s="6">
        <f t="shared" si="21"/>
        <v>0.26881720430107525</v>
      </c>
      <c r="H147" s="6" t="str">
        <f t="shared" si="21"/>
        <v>-</v>
      </c>
      <c r="I147" s="6">
        <f t="shared" si="21"/>
        <v>0.25</v>
      </c>
      <c r="J147" s="6">
        <f t="shared" si="21"/>
        <v>0.26804123711340205</v>
      </c>
      <c r="K147" s="6">
        <f>IF(OR(C147="-",G147="-"),"-",(G147-C147)/C147)</f>
        <v>-3.9938556067588477E-2</v>
      </c>
      <c r="L147" s="6" t="str">
        <f t="shared" ref="L147:N148" si="22">IF(OR(D147="-",H147="-"),"-",(H147-D147)/D147)</f>
        <v>-</v>
      </c>
      <c r="M147" s="6">
        <f t="shared" si="22"/>
        <v>0.75000000000000011</v>
      </c>
      <c r="N147" s="6">
        <f t="shared" si="22"/>
        <v>-9.3720712277422559E-4</v>
      </c>
    </row>
    <row r="148" spans="2:14" ht="29.25" thickBot="1" x14ac:dyDescent="0.25">
      <c r="B148" s="7" t="s">
        <v>77</v>
      </c>
      <c r="C148" s="6">
        <f t="shared" si="21"/>
        <v>0.51162790697674421</v>
      </c>
      <c r="D148" s="6" t="str">
        <f t="shared" si="21"/>
        <v>-</v>
      </c>
      <c r="E148" s="6" t="str">
        <f t="shared" si="21"/>
        <v>-</v>
      </c>
      <c r="F148" s="6">
        <f t="shared" si="21"/>
        <v>0.5</v>
      </c>
      <c r="G148" s="6">
        <f t="shared" si="21"/>
        <v>0.16</v>
      </c>
      <c r="H148" s="6" t="str">
        <f t="shared" si="21"/>
        <v>-</v>
      </c>
      <c r="I148" s="6" t="str">
        <f t="shared" si="21"/>
        <v>-</v>
      </c>
      <c r="J148" s="6">
        <f t="shared" si="21"/>
        <v>0.16</v>
      </c>
      <c r="K148" s="6">
        <f>IF(OR(C148="-",G148="-"),"-",(G148-C148)/C148)</f>
        <v>-0.68727272727272726</v>
      </c>
      <c r="L148" s="6" t="str">
        <f t="shared" si="22"/>
        <v>-</v>
      </c>
      <c r="M148" s="6" t="str">
        <f t="shared" si="22"/>
        <v>-</v>
      </c>
      <c r="N148" s="6">
        <f t="shared" si="22"/>
        <v>-0.67999999999999994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75</v>
      </c>
      <c r="D155" s="19">
        <v>90</v>
      </c>
      <c r="E155" s="18">
        <f>IF(C155=0,"-",(D155-C155)/C155)</f>
        <v>0.2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42</v>
      </c>
      <c r="D156" s="19">
        <v>28</v>
      </c>
      <c r="E156" s="18">
        <f t="shared" ref="E156:E157" si="23">IF(C156=0,"-",(D156-C156)/C156)</f>
        <v>-0.33333333333333331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1</v>
      </c>
      <c r="D157" s="19">
        <v>4</v>
      </c>
      <c r="E157" s="18">
        <f t="shared" si="23"/>
        <v>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0.63559322033898302</v>
      </c>
      <c r="D158" s="18">
        <f>IF(D155=0,"-",D155/(D155+D156+D157))</f>
        <v>0.73770491803278693</v>
      </c>
      <c r="E158" s="18">
        <f>IF(OR(C158="-",D158="-"),"-",(D158-C158)/C158)</f>
        <v>0.16065573770491814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2</v>
      </c>
      <c r="D164" s="5">
        <v>2</v>
      </c>
      <c r="E164" s="6">
        <f>IF(C164=0,"-",(D164-C164)/C164)</f>
        <v>0</v>
      </c>
    </row>
    <row r="165" spans="2:14" ht="20.100000000000001" customHeight="1" thickBot="1" x14ac:dyDescent="0.25">
      <c r="B165" s="4" t="s">
        <v>41</v>
      </c>
      <c r="C165" s="5">
        <v>2</v>
      </c>
      <c r="D165" s="5">
        <v>1</v>
      </c>
      <c r="E165" s="6">
        <f t="shared" ref="E165:E166" si="24">IF(C165=0,"-",(D165-C165)/C165)</f>
        <v>-0.5</v>
      </c>
    </row>
    <row r="166" spans="2:14" ht="20.100000000000001" customHeight="1" thickBot="1" x14ac:dyDescent="0.25">
      <c r="B166" s="4" t="s">
        <v>42</v>
      </c>
      <c r="C166" s="5">
        <v>0</v>
      </c>
      <c r="D166" s="5">
        <v>0</v>
      </c>
      <c r="E166" s="6" t="str">
        <f t="shared" si="24"/>
        <v>-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0.5</v>
      </c>
      <c r="E167" s="6">
        <f t="shared" ref="E167:E169" si="25">IF(OR(C167="-",D167="-"),"-",(D167-C167)/C167)</f>
        <v>-0.5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0.5</v>
      </c>
      <c r="E168" s="6">
        <f t="shared" si="25"/>
        <v>-0.5</v>
      </c>
    </row>
    <row r="169" spans="2:14" ht="20.100000000000001" customHeight="1" thickBot="1" x14ac:dyDescent="0.25">
      <c r="B169" s="4" t="s">
        <v>40</v>
      </c>
      <c r="C169" s="6" t="s">
        <v>100</v>
      </c>
      <c r="D169" s="6" t="s">
        <v>100</v>
      </c>
      <c r="E169" s="6" t="str">
        <f t="shared" si="25"/>
        <v>-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</v>
      </c>
      <c r="D176" s="5">
        <v>1</v>
      </c>
      <c r="E176" s="6">
        <f>IF(C176=0,"-",(D176-C176)/C176)</f>
        <v>0</v>
      </c>
      <c r="H176" s="13"/>
    </row>
    <row r="177" spans="2:10" ht="15" thickBot="1" x14ac:dyDescent="0.25">
      <c r="B177" s="4" t="s">
        <v>43</v>
      </c>
      <c r="C177" s="5">
        <v>0</v>
      </c>
      <c r="D177" s="5">
        <v>1</v>
      </c>
      <c r="E177" s="6" t="str">
        <f t="shared" ref="E177:E183" si="26">IF(C177=0,"-",(D177-C177)/C177)</f>
        <v>-</v>
      </c>
      <c r="H177" s="13"/>
    </row>
    <row r="178" spans="2:10" ht="15" thickBot="1" x14ac:dyDescent="0.25">
      <c r="B178" s="4" t="s">
        <v>47</v>
      </c>
      <c r="C178" s="5">
        <v>1</v>
      </c>
      <c r="D178" s="5">
        <v>0</v>
      </c>
      <c r="E178" s="6">
        <f t="shared" si="26"/>
        <v>-1</v>
      </c>
      <c r="H178" s="13"/>
    </row>
    <row r="179" spans="2:10" ht="15" thickBot="1" x14ac:dyDescent="0.25">
      <c r="B179" s="4" t="s">
        <v>78</v>
      </c>
      <c r="C179" s="5">
        <v>0</v>
      </c>
      <c r="D179" s="5">
        <v>0</v>
      </c>
      <c r="E179" s="6" t="str">
        <f t="shared" si="26"/>
        <v>-</v>
      </c>
      <c r="H179" s="13"/>
    </row>
    <row r="180" spans="2:10" ht="15" thickBot="1" x14ac:dyDescent="0.25">
      <c r="B180" s="15" t="s">
        <v>79</v>
      </c>
      <c r="C180" s="5">
        <v>96</v>
      </c>
      <c r="D180" s="5">
        <v>99</v>
      </c>
      <c r="E180" s="6">
        <f t="shared" si="26"/>
        <v>3.125E-2</v>
      </c>
      <c r="H180" s="13"/>
    </row>
    <row r="181" spans="2:10" ht="15" thickBot="1" x14ac:dyDescent="0.25">
      <c r="B181" s="4" t="s">
        <v>47</v>
      </c>
      <c r="C181" s="5">
        <v>88</v>
      </c>
      <c r="D181" s="5">
        <v>97</v>
      </c>
      <c r="E181" s="6">
        <f t="shared" si="26"/>
        <v>0.10227272727272728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8</v>
      </c>
      <c r="D183" s="5">
        <v>2</v>
      </c>
      <c r="E183" s="6">
        <f t="shared" si="26"/>
        <v>-0.75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4</v>
      </c>
      <c r="D195" s="5">
        <v>5</v>
      </c>
      <c r="E195" s="6">
        <f t="shared" ref="E195:E198" si="27">IF(C195=0,"-",(D195-C195)/C195)</f>
        <v>0.25</v>
      </c>
    </row>
    <row r="196" spans="2:5" ht="15" thickBot="1" x14ac:dyDescent="0.25">
      <c r="B196" s="4" t="s">
        <v>83</v>
      </c>
      <c r="C196" s="5">
        <v>0</v>
      </c>
      <c r="D196" s="5">
        <v>0</v>
      </c>
      <c r="E196" s="6" t="str">
        <f t="shared" si="27"/>
        <v>-</v>
      </c>
    </row>
    <row r="197" spans="2:5" ht="15" thickBot="1" x14ac:dyDescent="0.25">
      <c r="B197" s="4" t="s">
        <v>84</v>
      </c>
      <c r="C197" s="5">
        <v>4</v>
      </c>
      <c r="D197" s="5">
        <v>5</v>
      </c>
      <c r="E197" s="6">
        <f t="shared" si="27"/>
        <v>0.25</v>
      </c>
    </row>
    <row r="198" spans="2:5" ht="15" thickBot="1" x14ac:dyDescent="0.25">
      <c r="B198" s="4" t="s">
        <v>85</v>
      </c>
      <c r="C198" s="5">
        <v>2</v>
      </c>
      <c r="D198" s="5">
        <v>4</v>
      </c>
      <c r="E198" s="6">
        <f t="shared" si="27"/>
        <v>1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4</v>
      </c>
      <c r="D206" s="5">
        <v>5</v>
      </c>
      <c r="E206" s="6">
        <f t="shared" si="28"/>
        <v>0.25</v>
      </c>
    </row>
    <row r="207" spans="2:5" ht="20.100000000000001" customHeight="1" thickBot="1" x14ac:dyDescent="0.25">
      <c r="B207" s="17" t="s">
        <v>86</v>
      </c>
      <c r="C207" s="5">
        <v>4</v>
      </c>
      <c r="D207" s="5">
        <v>3</v>
      </c>
      <c r="E207" s="6">
        <f t="shared" si="28"/>
        <v>-0.25</v>
      </c>
    </row>
    <row r="208" spans="2:5" ht="20.100000000000001" customHeight="1" thickBot="1" x14ac:dyDescent="0.25">
      <c r="B208" s="17" t="s">
        <v>87</v>
      </c>
      <c r="C208" s="5">
        <v>0</v>
      </c>
      <c r="D208" s="5">
        <v>2</v>
      </c>
      <c r="E208" s="6" t="str">
        <f t="shared" si="28"/>
        <v>-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0</v>
      </c>
      <c r="D210" s="5">
        <v>0</v>
      </c>
      <c r="E210" s="6" t="str">
        <f>IF(C210=0,"-",(D210-C210)/C210)</f>
        <v>-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</v>
      </c>
      <c r="D219" s="5">
        <v>5</v>
      </c>
      <c r="E219" s="6">
        <f t="shared" ref="E219:E221" si="30">IF(C219=0,"-",(D219-C219)/C219)</f>
        <v>4</v>
      </c>
    </row>
    <row r="220" spans="2:5" ht="15" thickBot="1" x14ac:dyDescent="0.25">
      <c r="B220" s="16" t="s">
        <v>92</v>
      </c>
      <c r="C220" s="5">
        <v>4</v>
      </c>
      <c r="D220" s="5">
        <v>5</v>
      </c>
      <c r="E220" s="6">
        <f t="shared" si="30"/>
        <v>0.25</v>
      </c>
    </row>
    <row r="221" spans="2:5" ht="15" thickBot="1" x14ac:dyDescent="0.25">
      <c r="B221" s="16" t="s">
        <v>93</v>
      </c>
      <c r="C221" s="5">
        <v>1</v>
      </c>
      <c r="D221" s="5">
        <v>1</v>
      </c>
      <c r="E221" s="6">
        <f t="shared" si="30"/>
        <v>0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5241</v>
      </c>
      <c r="D14" s="5">
        <v>5269</v>
      </c>
      <c r="E14" s="6">
        <f>IF(C14&gt;0,(D14-C14)/C14,"-")</f>
        <v>5.3424918908605229E-3</v>
      </c>
    </row>
    <row r="15" spans="1:5" ht="20.100000000000001" customHeight="1" thickBot="1" x14ac:dyDescent="0.25">
      <c r="B15" s="4" t="s">
        <v>17</v>
      </c>
      <c r="C15" s="5">
        <v>4996</v>
      </c>
      <c r="D15" s="5">
        <v>5162</v>
      </c>
      <c r="E15" s="6">
        <f t="shared" ref="E15:E23" si="0">IF(C15&gt;0,(D15-C15)/C15,"-")</f>
        <v>3.322658126501201E-2</v>
      </c>
    </row>
    <row r="16" spans="1:5" ht="20.100000000000001" customHeight="1" thickBot="1" x14ac:dyDescent="0.25">
      <c r="B16" s="4" t="s">
        <v>18</v>
      </c>
      <c r="C16" s="5">
        <v>3921</v>
      </c>
      <c r="D16" s="5">
        <v>3764</v>
      </c>
      <c r="E16" s="6">
        <f t="shared" si="0"/>
        <v>-4.0040805916857942E-2</v>
      </c>
    </row>
    <row r="17" spans="2:5" ht="20.100000000000001" customHeight="1" thickBot="1" x14ac:dyDescent="0.25">
      <c r="B17" s="4" t="s">
        <v>19</v>
      </c>
      <c r="C17" s="5">
        <v>1075</v>
      </c>
      <c r="D17" s="5">
        <v>1398</v>
      </c>
      <c r="E17" s="6">
        <f t="shared" si="0"/>
        <v>0.30046511627906974</v>
      </c>
    </row>
    <row r="18" spans="2:5" ht="20.100000000000001" customHeight="1" thickBot="1" x14ac:dyDescent="0.25">
      <c r="B18" s="4" t="s">
        <v>20</v>
      </c>
      <c r="C18" s="6">
        <f>C17/C15</f>
        <v>0.21517213771016813</v>
      </c>
      <c r="D18" s="6">
        <f>D17/D15</f>
        <v>0.27082526152654007</v>
      </c>
      <c r="E18" s="6">
        <f t="shared" si="0"/>
        <v>0.25864465728985508</v>
      </c>
    </row>
    <row r="19" spans="2:5" ht="30" customHeight="1" thickBot="1" x14ac:dyDescent="0.25">
      <c r="B19" s="4" t="s">
        <v>23</v>
      </c>
      <c r="C19" s="5">
        <v>791</v>
      </c>
      <c r="D19" s="5">
        <v>505</v>
      </c>
      <c r="E19" s="6">
        <f t="shared" si="0"/>
        <v>-0.3615676359039191</v>
      </c>
    </row>
    <row r="20" spans="2:5" ht="20.100000000000001" customHeight="1" thickBot="1" x14ac:dyDescent="0.25">
      <c r="B20" s="4" t="s">
        <v>24</v>
      </c>
      <c r="C20" s="5">
        <v>611</v>
      </c>
      <c r="D20" s="5">
        <v>326</v>
      </c>
      <c r="E20" s="6">
        <f t="shared" si="0"/>
        <v>-0.46644844517184941</v>
      </c>
    </row>
    <row r="21" spans="2:5" ht="20.100000000000001" customHeight="1" thickBot="1" x14ac:dyDescent="0.25">
      <c r="B21" s="4" t="s">
        <v>25</v>
      </c>
      <c r="C21" s="5">
        <v>180</v>
      </c>
      <c r="D21" s="5">
        <v>179</v>
      </c>
      <c r="E21" s="6">
        <f t="shared" si="0"/>
        <v>-5.5555555555555558E-3</v>
      </c>
    </row>
    <row r="22" spans="2:5" ht="20.100000000000001" customHeight="1" thickBot="1" x14ac:dyDescent="0.25">
      <c r="B22" s="4" t="s">
        <v>21</v>
      </c>
      <c r="C22" s="6">
        <f>C21/C19</f>
        <v>0.22756005056890014</v>
      </c>
      <c r="D22" s="6">
        <f t="shared" ref="D22" si="1">D21/D19</f>
        <v>0.35445544554455444</v>
      </c>
      <c r="E22" s="6">
        <f t="shared" si="0"/>
        <v>0.55763476347634744</v>
      </c>
    </row>
    <row r="23" spans="2:5" ht="20.100000000000001" customHeight="1" thickBot="1" x14ac:dyDescent="0.25">
      <c r="B23" s="7" t="s">
        <v>26</v>
      </c>
      <c r="C23" s="6">
        <v>0.40857015982158995</v>
      </c>
      <c r="D23" s="6">
        <v>0.42375838055669801</v>
      </c>
      <c r="E23" s="6">
        <f t="shared" si="0"/>
        <v>3.7174082272039374E-2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1487</v>
      </c>
      <c r="D32" s="5">
        <v>1530</v>
      </c>
      <c r="E32" s="6">
        <f>IF(C32&gt;0,(D32-C32)/C32,"-")</f>
        <v>2.8917283120376596E-2</v>
      </c>
    </row>
    <row r="33" spans="2:5" ht="20.100000000000001" customHeight="1" thickBot="1" x14ac:dyDescent="0.25">
      <c r="B33" s="4" t="s">
        <v>29</v>
      </c>
      <c r="C33" s="5">
        <v>0</v>
      </c>
      <c r="D33" s="5">
        <v>1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1079</v>
      </c>
      <c r="D34" s="5">
        <v>1146</v>
      </c>
      <c r="E34" s="6">
        <f t="shared" si="2"/>
        <v>6.2094531974050043E-2</v>
      </c>
    </row>
    <row r="35" spans="2:5" ht="20.100000000000001" customHeight="1" thickBot="1" x14ac:dyDescent="0.25">
      <c r="B35" s="4" t="s">
        <v>30</v>
      </c>
      <c r="C35" s="5">
        <v>408</v>
      </c>
      <c r="D35" s="5">
        <v>383</v>
      </c>
      <c r="E35" s="6">
        <f t="shared" si="2"/>
        <v>-6.1274509803921566E-2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484</v>
      </c>
      <c r="D42" s="5">
        <v>515</v>
      </c>
      <c r="E42" s="6">
        <f>IF(C42&gt;0,(D42-C42)/C42,"-")</f>
        <v>6.4049586776859499E-2</v>
      </c>
    </row>
    <row r="43" spans="2:5" ht="20.100000000000001" customHeight="1" thickBot="1" x14ac:dyDescent="0.25">
      <c r="B43" s="4" t="s">
        <v>34</v>
      </c>
      <c r="C43" s="5">
        <v>129</v>
      </c>
      <c r="D43" s="5">
        <v>122</v>
      </c>
      <c r="E43" s="6">
        <f t="shared" ref="E43:E49" si="3">IF(C43&gt;0,(D43-C43)/C43,"-")</f>
        <v>-5.4263565891472867E-2</v>
      </c>
    </row>
    <row r="44" spans="2:5" ht="20.100000000000001" customHeight="1" thickBot="1" x14ac:dyDescent="0.25">
      <c r="B44" s="4" t="s">
        <v>31</v>
      </c>
      <c r="C44" s="5">
        <v>177</v>
      </c>
      <c r="D44" s="5">
        <v>113</v>
      </c>
      <c r="E44" s="6">
        <f t="shared" si="3"/>
        <v>-0.3615819209039548</v>
      </c>
    </row>
    <row r="45" spans="2:5" ht="20.100000000000001" customHeight="1" thickBot="1" x14ac:dyDescent="0.25">
      <c r="B45" s="4" t="s">
        <v>32</v>
      </c>
      <c r="C45" s="5">
        <v>1877</v>
      </c>
      <c r="D45" s="5">
        <v>1775</v>
      </c>
      <c r="E45" s="6">
        <f t="shared" si="3"/>
        <v>-5.4342035162493342E-2</v>
      </c>
    </row>
    <row r="46" spans="2:5" ht="20.100000000000001" customHeight="1" thickBot="1" x14ac:dyDescent="0.25">
      <c r="B46" s="4" t="s">
        <v>35</v>
      </c>
      <c r="C46" s="5">
        <v>1262</v>
      </c>
      <c r="D46" s="5">
        <v>1341</v>
      </c>
      <c r="E46" s="6">
        <f t="shared" si="3"/>
        <v>6.2599049128367668E-2</v>
      </c>
    </row>
    <row r="47" spans="2:5" ht="20.100000000000001" customHeight="1" thickBot="1" x14ac:dyDescent="0.25">
      <c r="B47" s="4" t="s">
        <v>67</v>
      </c>
      <c r="C47" s="5">
        <v>612</v>
      </c>
      <c r="D47" s="5">
        <v>886</v>
      </c>
      <c r="E47" s="6">
        <f t="shared" si="3"/>
        <v>0.44771241830065361</v>
      </c>
    </row>
    <row r="48" spans="2:5" ht="20.100000000000001" customHeight="1" collapsed="1" thickBot="1" x14ac:dyDescent="0.25">
      <c r="B48" s="4" t="s">
        <v>36</v>
      </c>
      <c r="C48" s="6">
        <f>C42/(C42+C43)</f>
        <v>0.78955954323001631</v>
      </c>
      <c r="D48" s="6">
        <f>D42/(D42+D43)</f>
        <v>0.80847723704866559</v>
      </c>
      <c r="E48" s="6">
        <f t="shared" si="3"/>
        <v>2.3959806427338852E-2</v>
      </c>
    </row>
    <row r="49" spans="2:5" ht="20.100000000000001" customHeight="1" thickBot="1" x14ac:dyDescent="0.25">
      <c r="B49" s="4" t="s">
        <v>37</v>
      </c>
      <c r="C49" s="6">
        <f>C45/(C44+C45)</f>
        <v>0.91382667964946451</v>
      </c>
      <c r="D49" s="6">
        <f t="shared" ref="D49" si="4">D45/(D44+D45)</f>
        <v>0.94014830508474578</v>
      </c>
      <c r="E49" s="6">
        <f t="shared" si="3"/>
        <v>2.8803739288261975E-2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614</v>
      </c>
      <c r="D56" s="5">
        <v>638</v>
      </c>
      <c r="E56" s="6">
        <f>IF(C56&gt;0,(D56-C56)/C56,"-")</f>
        <v>3.9087947882736153E-2</v>
      </c>
    </row>
    <row r="57" spans="2:5" ht="20.100000000000001" customHeight="1" thickBot="1" x14ac:dyDescent="0.25">
      <c r="B57" s="4" t="s">
        <v>41</v>
      </c>
      <c r="C57" s="5">
        <v>395</v>
      </c>
      <c r="D57" s="5">
        <v>400</v>
      </c>
      <c r="E57" s="6">
        <f t="shared" ref="E57:E61" si="5">IF(C57&gt;0,(D57-C57)/C57,"-")</f>
        <v>1.2658227848101266E-2</v>
      </c>
    </row>
    <row r="58" spans="2:5" ht="20.100000000000001" customHeight="1" thickBot="1" x14ac:dyDescent="0.25">
      <c r="B58" s="4" t="s">
        <v>42</v>
      </c>
      <c r="C58" s="5">
        <v>90</v>
      </c>
      <c r="D58" s="5">
        <v>115</v>
      </c>
      <c r="E58" s="6">
        <f t="shared" si="5"/>
        <v>0.27777777777777779</v>
      </c>
    </row>
    <row r="59" spans="2:5" ht="20.100000000000001" customHeight="1" collapsed="1" thickBot="1" x14ac:dyDescent="0.25">
      <c r="B59" s="4" t="s">
        <v>98</v>
      </c>
      <c r="C59" s="6">
        <f>(C57+C58)/C56</f>
        <v>0.78990228013029318</v>
      </c>
      <c r="D59" s="6">
        <f>(D57+D58)/D56</f>
        <v>0.80721003134796243</v>
      </c>
      <c r="E59" s="6">
        <f t="shared" si="5"/>
        <v>2.1911256180719426E-2</v>
      </c>
    </row>
    <row r="60" spans="2:5" ht="20.100000000000001" customHeight="1" thickBot="1" x14ac:dyDescent="0.25">
      <c r="B60" s="4" t="s">
        <v>39</v>
      </c>
      <c r="C60" s="6">
        <v>0.76550387596899228</v>
      </c>
      <c r="D60" s="6">
        <v>0.77220077220077221</v>
      </c>
      <c r="E60" s="6">
        <f t="shared" si="5"/>
        <v>8.7483505205023984E-3</v>
      </c>
    </row>
    <row r="61" spans="2:5" ht="20.100000000000001" customHeight="1" thickBot="1" x14ac:dyDescent="0.25">
      <c r="B61" s="4" t="s">
        <v>40</v>
      </c>
      <c r="C61" s="6">
        <v>0.91836734693877553</v>
      </c>
      <c r="D61" s="6">
        <v>0.95833333333333337</v>
      </c>
      <c r="E61" s="6">
        <f t="shared" si="5"/>
        <v>4.3518518518518533E-2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6566</v>
      </c>
      <c r="D68" s="5">
        <v>6853</v>
      </c>
      <c r="E68" s="6">
        <f>IF(C68&gt;0,(D68-C68)/C68,"-")</f>
        <v>4.3710021321961619E-2</v>
      </c>
    </row>
    <row r="69" spans="2:10" ht="20.100000000000001" customHeight="1" thickBot="1" x14ac:dyDescent="0.25">
      <c r="B69" s="4" t="s">
        <v>45</v>
      </c>
      <c r="C69" s="5">
        <v>1793</v>
      </c>
      <c r="D69" s="5">
        <v>1711</v>
      </c>
      <c r="E69" s="6">
        <f t="shared" ref="E69:E75" si="6">IF(C69&gt;0,(D69-C69)/C69,"-")</f>
        <v>-4.573340769659788E-2</v>
      </c>
    </row>
    <row r="70" spans="2:10" ht="20.100000000000001" customHeight="1" thickBot="1" x14ac:dyDescent="0.25">
      <c r="B70" s="4" t="s">
        <v>43</v>
      </c>
      <c r="C70" s="5">
        <v>11</v>
      </c>
      <c r="D70" s="5">
        <v>11</v>
      </c>
      <c r="E70" s="6">
        <f t="shared" si="6"/>
        <v>0</v>
      </c>
    </row>
    <row r="71" spans="2:10" ht="20.100000000000001" customHeight="1" thickBot="1" x14ac:dyDescent="0.25">
      <c r="B71" s="4" t="s">
        <v>46</v>
      </c>
      <c r="C71" s="5">
        <v>3174</v>
      </c>
      <c r="D71" s="5">
        <v>3550</v>
      </c>
      <c r="E71" s="6">
        <f t="shared" si="6"/>
        <v>0.11846250787649654</v>
      </c>
    </row>
    <row r="72" spans="2:10" ht="20.100000000000001" customHeight="1" thickBot="1" x14ac:dyDescent="0.25">
      <c r="B72" s="4" t="s">
        <v>47</v>
      </c>
      <c r="C72" s="5">
        <v>1308</v>
      </c>
      <c r="D72" s="5">
        <v>1350</v>
      </c>
      <c r="E72" s="6">
        <f t="shared" si="6"/>
        <v>3.2110091743119268E-2</v>
      </c>
    </row>
    <row r="73" spans="2:10" ht="20.100000000000001" customHeight="1" thickBot="1" x14ac:dyDescent="0.25">
      <c r="B73" s="4" t="s">
        <v>48</v>
      </c>
      <c r="C73" s="5">
        <v>279</v>
      </c>
      <c r="D73" s="5">
        <v>231</v>
      </c>
      <c r="E73" s="6">
        <f t="shared" si="6"/>
        <v>-0.17204301075268819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0</v>
      </c>
      <c r="E75" s="6">
        <f t="shared" si="6"/>
        <v>-1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415</v>
      </c>
      <c r="D88" s="5">
        <v>380</v>
      </c>
      <c r="E88" s="6">
        <f>IF(C88&gt;0,(D88-C88)/C88,"-")</f>
        <v>-8.4337349397590355E-2</v>
      </c>
    </row>
    <row r="89" spans="2:5" ht="29.25" thickBot="1" x14ac:dyDescent="0.25">
      <c r="B89" s="4" t="s">
        <v>52</v>
      </c>
      <c r="C89" s="5">
        <v>349</v>
      </c>
      <c r="D89" s="5">
        <v>280</v>
      </c>
      <c r="E89" s="6">
        <f t="shared" ref="E89:E91" si="7">IF(C89&gt;0,(D89-C89)/C89,"-")</f>
        <v>-0.19770773638968481</v>
      </c>
    </row>
    <row r="90" spans="2:5" ht="29.25" customHeight="1" thickBot="1" x14ac:dyDescent="0.25">
      <c r="B90" s="4" t="s">
        <v>53</v>
      </c>
      <c r="C90" s="5">
        <v>424</v>
      </c>
      <c r="D90" s="5">
        <v>403</v>
      </c>
      <c r="E90" s="6">
        <f t="shared" si="7"/>
        <v>-4.9528301886792456E-2</v>
      </c>
    </row>
    <row r="91" spans="2:5" ht="29.25" customHeight="1" thickBot="1" x14ac:dyDescent="0.25">
      <c r="B91" s="4" t="s">
        <v>54</v>
      </c>
      <c r="C91" s="6">
        <f>(C88+C89)/(C88+C89+C90)</f>
        <v>0.64309764309764306</v>
      </c>
      <c r="D91" s="6">
        <f>(D88+D89)/(D88+D89+D90)</f>
        <v>0.62088428974600185</v>
      </c>
      <c r="E91" s="6">
        <f t="shared" si="7"/>
        <v>-3.4541182960405439E-2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1205</v>
      </c>
      <c r="D98" s="5">
        <v>1077</v>
      </c>
      <c r="E98" s="6">
        <f>IF(C98&gt;0,(D98-C98)/C98,"-")</f>
        <v>-0.10622406639004149</v>
      </c>
    </row>
    <row r="99" spans="2:5" ht="20.100000000000001" customHeight="1" thickBot="1" x14ac:dyDescent="0.25">
      <c r="B99" s="4" t="s">
        <v>41</v>
      </c>
      <c r="C99" s="5">
        <v>604</v>
      </c>
      <c r="D99" s="5">
        <v>497</v>
      </c>
      <c r="E99" s="6">
        <f t="shared" ref="E99:E103" si="8">IF(C99&gt;0,(D99-C99)/C99,"-")</f>
        <v>-0.17715231788079469</v>
      </c>
    </row>
    <row r="100" spans="2:5" ht="20.100000000000001" customHeight="1" thickBot="1" x14ac:dyDescent="0.25">
      <c r="B100" s="4" t="s">
        <v>42</v>
      </c>
      <c r="C100" s="5">
        <v>162</v>
      </c>
      <c r="D100" s="5">
        <v>163</v>
      </c>
      <c r="E100" s="6">
        <f t="shared" si="8"/>
        <v>6.1728395061728392E-3</v>
      </c>
    </row>
    <row r="101" spans="2:5" ht="20.100000000000001" customHeight="1" thickBot="1" x14ac:dyDescent="0.25">
      <c r="B101" s="4" t="s">
        <v>98</v>
      </c>
      <c r="C101" s="6">
        <f>(C99+C100)/C98</f>
        <v>0.63568464730290453</v>
      </c>
      <c r="D101" s="6">
        <f>(D99+D100)/D98</f>
        <v>0.61281337047353757</v>
      </c>
      <c r="E101" s="6">
        <f t="shared" si="8"/>
        <v>-3.5978966813821393E-2</v>
      </c>
    </row>
    <row r="102" spans="2:5" ht="20.100000000000001" customHeight="1" thickBot="1" x14ac:dyDescent="0.25">
      <c r="B102" s="4" t="s">
        <v>39</v>
      </c>
      <c r="C102" s="6">
        <v>0.64876476906552094</v>
      </c>
      <c r="D102" s="6">
        <v>0.61509900990099009</v>
      </c>
      <c r="E102" s="6">
        <f t="shared" si="8"/>
        <v>-5.189208904334143E-2</v>
      </c>
    </row>
    <row r="103" spans="2:5" ht="20.100000000000001" customHeight="1" thickBot="1" x14ac:dyDescent="0.25">
      <c r="B103" s="4" t="s">
        <v>40</v>
      </c>
      <c r="C103" s="6">
        <v>0.59124087591240881</v>
      </c>
      <c r="D103" s="6">
        <v>0.60594795539033453</v>
      </c>
      <c r="E103" s="6">
        <f t="shared" si="8"/>
        <v>2.4874936894763236E-2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1210</v>
      </c>
      <c r="D110" s="5">
        <v>1089</v>
      </c>
      <c r="E110" s="6">
        <f>IF(C110&gt;0,(D110-C110)/C110,"-")</f>
        <v>-0.1</v>
      </c>
    </row>
    <row r="111" spans="2:5" ht="15" thickBot="1" x14ac:dyDescent="0.25">
      <c r="B111" s="4" t="s">
        <v>56</v>
      </c>
      <c r="C111" s="5">
        <v>735</v>
      </c>
      <c r="D111" s="5">
        <v>673</v>
      </c>
      <c r="E111" s="6">
        <f t="shared" ref="E111:E112" si="9">IF(C111&gt;0,(D111-C111)/C111,"-")</f>
        <v>-8.4353741496598633E-2</v>
      </c>
    </row>
    <row r="112" spans="2:5" ht="15" thickBot="1" x14ac:dyDescent="0.25">
      <c r="B112" s="4" t="s">
        <v>57</v>
      </c>
      <c r="C112" s="5">
        <v>475</v>
      </c>
      <c r="D112" s="5">
        <v>416</v>
      </c>
      <c r="E112" s="6">
        <f t="shared" si="9"/>
        <v>-0.12421052631578948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12</v>
      </c>
      <c r="D126" s="10">
        <v>7</v>
      </c>
      <c r="E126" s="10">
        <v>2</v>
      </c>
      <c r="F126" s="10">
        <v>21</v>
      </c>
      <c r="G126" s="10">
        <v>12</v>
      </c>
      <c r="H126" s="10">
        <v>6</v>
      </c>
      <c r="I126" s="10">
        <v>0</v>
      </c>
      <c r="J126" s="10">
        <v>18</v>
      </c>
      <c r="K126" s="6">
        <f>IF(C126=0,"-",(G126-C126)/C126)</f>
        <v>0</v>
      </c>
      <c r="L126" s="6">
        <f t="shared" ref="L126:N131" si="10">IF(D126=0,"-",(H126-D126)/D126)</f>
        <v>-0.14285714285714285</v>
      </c>
      <c r="M126" s="6">
        <f t="shared" si="10"/>
        <v>-1</v>
      </c>
      <c r="N126" s="6">
        <f t="shared" si="10"/>
        <v>-0.14285714285714285</v>
      </c>
    </row>
    <row r="127" spans="2:14" ht="15" thickBot="1" x14ac:dyDescent="0.25">
      <c r="B127" s="4" t="s">
        <v>64</v>
      </c>
      <c r="C127" s="10">
        <v>1</v>
      </c>
      <c r="D127" s="10">
        <v>0</v>
      </c>
      <c r="E127" s="10">
        <v>0</v>
      </c>
      <c r="F127" s="10">
        <v>1</v>
      </c>
      <c r="G127" s="10">
        <v>2</v>
      </c>
      <c r="H127" s="10">
        <v>0</v>
      </c>
      <c r="I127" s="10">
        <v>0</v>
      </c>
      <c r="J127" s="10">
        <v>2</v>
      </c>
      <c r="K127" s="6">
        <f t="shared" ref="K127:K131" si="11">IF(C127=0,"-",(G127-C127)/C127)</f>
        <v>1</v>
      </c>
      <c r="L127" s="6" t="str">
        <f t="shared" si="10"/>
        <v>-</v>
      </c>
      <c r="M127" s="6" t="str">
        <f t="shared" si="10"/>
        <v>-</v>
      </c>
      <c r="N127" s="6">
        <f t="shared" si="10"/>
        <v>1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si="11"/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13</v>
      </c>
      <c r="D131" s="10">
        <v>7</v>
      </c>
      <c r="E131" s="10">
        <v>2</v>
      </c>
      <c r="F131" s="10">
        <v>22</v>
      </c>
      <c r="G131" s="10">
        <v>14</v>
      </c>
      <c r="H131" s="10">
        <v>6</v>
      </c>
      <c r="I131" s="10">
        <v>0</v>
      </c>
      <c r="J131" s="10">
        <v>20</v>
      </c>
      <c r="K131" s="6">
        <f t="shared" si="11"/>
        <v>7.6923076923076927E-2</v>
      </c>
      <c r="L131" s="6">
        <f t="shared" si="10"/>
        <v>-0.14285714285714285</v>
      </c>
      <c r="M131" s="6">
        <f t="shared" si="10"/>
        <v>-1</v>
      </c>
      <c r="N131" s="6">
        <f t="shared" si="10"/>
        <v>-9.0909090909090912E-2</v>
      </c>
    </row>
    <row r="132" spans="2:14" ht="15" thickBot="1" x14ac:dyDescent="0.25">
      <c r="B132" s="4" t="s">
        <v>36</v>
      </c>
      <c r="C132" s="6">
        <f>IF(C126=0,"-",C126/(C126+C127))</f>
        <v>0.92307692307692313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0.95454545454545459</v>
      </c>
      <c r="G132" s="6">
        <f t="shared" si="12"/>
        <v>0.8571428571428571</v>
      </c>
      <c r="H132" s="6">
        <f t="shared" si="12"/>
        <v>1</v>
      </c>
      <c r="I132" s="6" t="str">
        <f t="shared" si="12"/>
        <v>-</v>
      </c>
      <c r="J132" s="6">
        <f t="shared" si="12"/>
        <v>0.9</v>
      </c>
      <c r="K132" s="6">
        <f>IF(OR(C132="-",G132="-"),"-",(G132-C132)/C132)</f>
        <v>-7.1428571428571536E-2</v>
      </c>
      <c r="L132" s="6">
        <f t="shared" ref="L132:N133" si="13">IF(OR(D132="-",H132="-"),"-",(H132-D132)/D132)</f>
        <v>0</v>
      </c>
      <c r="M132" s="6" t="str">
        <f t="shared" si="13"/>
        <v>-</v>
      </c>
      <c r="N132" s="6">
        <f t="shared" si="13"/>
        <v>-5.7142857142857162E-2</v>
      </c>
    </row>
    <row r="133" spans="2:14" ht="15" thickBot="1" x14ac:dyDescent="0.25">
      <c r="B133" s="4" t="s">
        <v>37</v>
      </c>
      <c r="C133" s="6" t="str">
        <f>IF(C129=0,"-",C129/(C128+C129))</f>
        <v>-</v>
      </c>
      <c r="D133" s="6" t="str">
        <f t="shared" ref="D133:J133" si="14">IF(D129=0,"-",D129/(D128+D129))</f>
        <v>-</v>
      </c>
      <c r="E133" s="6" t="str">
        <f t="shared" si="14"/>
        <v>-</v>
      </c>
      <c r="F133" s="6" t="str">
        <f t="shared" si="14"/>
        <v>-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30</v>
      </c>
      <c r="D141" s="10">
        <v>0</v>
      </c>
      <c r="E141" s="10">
        <v>4</v>
      </c>
      <c r="F141" s="10">
        <v>34</v>
      </c>
      <c r="G141" s="10">
        <v>26</v>
      </c>
      <c r="H141" s="10">
        <v>0</v>
      </c>
      <c r="I141" s="10">
        <v>0</v>
      </c>
      <c r="J141" s="10">
        <v>26</v>
      </c>
      <c r="K141" s="6">
        <f>IF(C141=0,"-",(G141-C141)/C141)</f>
        <v>-0.13333333333333333</v>
      </c>
      <c r="L141" s="6" t="str">
        <f t="shared" ref="L141:N145" si="15">IF(D141=0,"-",(H141-D141)/D141)</f>
        <v>-</v>
      </c>
      <c r="M141" s="6">
        <f t="shared" si="15"/>
        <v>-1</v>
      </c>
      <c r="N141" s="6">
        <f t="shared" si="15"/>
        <v>-0.23529411764705882</v>
      </c>
    </row>
    <row r="142" spans="2:14" ht="15" thickBot="1" x14ac:dyDescent="0.25">
      <c r="B142" s="4" t="s">
        <v>72</v>
      </c>
      <c r="C142" s="10">
        <v>8</v>
      </c>
      <c r="D142" s="10">
        <v>0</v>
      </c>
      <c r="E142" s="10">
        <v>0</v>
      </c>
      <c r="F142" s="10">
        <v>8</v>
      </c>
      <c r="G142" s="10">
        <v>12</v>
      </c>
      <c r="H142" s="10">
        <v>0</v>
      </c>
      <c r="I142" s="10">
        <v>0</v>
      </c>
      <c r="J142" s="10">
        <v>12</v>
      </c>
      <c r="K142" s="6">
        <f t="shared" ref="K142:K145" si="16">IF(C142=0,"-",(G142-C142)/C142)</f>
        <v>0.5</v>
      </c>
      <c r="L142" s="6" t="str">
        <f t="shared" si="15"/>
        <v>-</v>
      </c>
      <c r="M142" s="6" t="str">
        <f t="shared" si="15"/>
        <v>-</v>
      </c>
      <c r="N142" s="6">
        <f t="shared" si="15"/>
        <v>0.5</v>
      </c>
    </row>
    <row r="143" spans="2:14" ht="15" thickBot="1" x14ac:dyDescent="0.25">
      <c r="B143" s="4" t="s">
        <v>73</v>
      </c>
      <c r="C143" s="10">
        <v>144</v>
      </c>
      <c r="D143" s="10">
        <v>0</v>
      </c>
      <c r="E143" s="10">
        <v>13</v>
      </c>
      <c r="F143" s="10">
        <v>157</v>
      </c>
      <c r="G143" s="10">
        <v>144</v>
      </c>
      <c r="H143" s="10">
        <v>0</v>
      </c>
      <c r="I143" s="10">
        <v>13</v>
      </c>
      <c r="J143" s="10">
        <v>157</v>
      </c>
      <c r="K143" s="6">
        <f t="shared" si="16"/>
        <v>0</v>
      </c>
      <c r="L143" s="6" t="str">
        <f t="shared" si="15"/>
        <v>-</v>
      </c>
      <c r="M143" s="6">
        <f t="shared" si="15"/>
        <v>0</v>
      </c>
      <c r="N143" s="6">
        <f t="shared" si="15"/>
        <v>0</v>
      </c>
    </row>
    <row r="144" spans="2:14" ht="15" thickBot="1" x14ac:dyDescent="0.25">
      <c r="B144" s="4" t="s">
        <v>74</v>
      </c>
      <c r="C144" s="10">
        <v>32</v>
      </c>
      <c r="D144" s="10">
        <v>0</v>
      </c>
      <c r="E144" s="10">
        <v>3</v>
      </c>
      <c r="F144" s="10">
        <v>35</v>
      </c>
      <c r="G144" s="10">
        <v>28</v>
      </c>
      <c r="H144" s="10">
        <v>0</v>
      </c>
      <c r="I144" s="10">
        <v>3</v>
      </c>
      <c r="J144" s="10">
        <v>31</v>
      </c>
      <c r="K144" s="6">
        <f t="shared" si="16"/>
        <v>-0.125</v>
      </c>
      <c r="L144" s="6" t="str">
        <f t="shared" si="15"/>
        <v>-</v>
      </c>
      <c r="M144" s="6">
        <f t="shared" si="15"/>
        <v>0</v>
      </c>
      <c r="N144" s="6">
        <f t="shared" si="15"/>
        <v>-0.11428571428571428</v>
      </c>
    </row>
    <row r="145" spans="2:14" ht="15" thickBot="1" x14ac:dyDescent="0.25">
      <c r="B145" s="4" t="s">
        <v>75</v>
      </c>
      <c r="C145" s="10">
        <v>2</v>
      </c>
      <c r="D145" s="10">
        <v>0</v>
      </c>
      <c r="E145" s="10">
        <v>0</v>
      </c>
      <c r="F145" s="10">
        <v>2</v>
      </c>
      <c r="G145" s="10">
        <v>2</v>
      </c>
      <c r="H145" s="10">
        <v>0</v>
      </c>
      <c r="I145" s="10">
        <v>0</v>
      </c>
      <c r="J145" s="10">
        <v>2</v>
      </c>
      <c r="K145" s="6">
        <f t="shared" si="16"/>
        <v>0</v>
      </c>
      <c r="L145" s="6" t="str">
        <f t="shared" si="15"/>
        <v>-</v>
      </c>
      <c r="M145" s="6" t="str">
        <f t="shared" si="15"/>
        <v>-</v>
      </c>
      <c r="N145" s="6">
        <f t="shared" si="15"/>
        <v>0</v>
      </c>
    </row>
    <row r="146" spans="2:14" ht="15" thickBot="1" x14ac:dyDescent="0.25">
      <c r="B146" s="7" t="s">
        <v>68</v>
      </c>
      <c r="C146" s="10">
        <v>216</v>
      </c>
      <c r="D146" s="10">
        <v>0</v>
      </c>
      <c r="E146" s="10">
        <v>20</v>
      </c>
      <c r="F146" s="10">
        <v>236</v>
      </c>
      <c r="G146" s="10">
        <v>212</v>
      </c>
      <c r="H146" s="10">
        <v>0</v>
      </c>
      <c r="I146" s="10">
        <v>16</v>
      </c>
      <c r="J146" s="10">
        <v>228</v>
      </c>
      <c r="K146" s="6">
        <f t="shared" ref="K146" si="17">IF(C146=0,"-",(G146-C146)/C146)</f>
        <v>-1.8518518518518517E-2</v>
      </c>
      <c r="L146" s="6" t="str">
        <f t="shared" ref="L146" si="18">IF(D146=0,"-",(H146-D146)/D146)</f>
        <v>-</v>
      </c>
      <c r="M146" s="6">
        <f t="shared" ref="M146" si="19">IF(E146=0,"-",(I146-E146)/E146)</f>
        <v>-0.2</v>
      </c>
      <c r="N146" s="6">
        <f t="shared" ref="N146" si="20">IF(F146=0,"-",(J146-F146)/F146)</f>
        <v>-3.3898305084745763E-2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0.17241379310344829</v>
      </c>
      <c r="D147" s="6" t="str">
        <f t="shared" si="21"/>
        <v>-</v>
      </c>
      <c r="E147" s="6">
        <f t="shared" si="21"/>
        <v>0.23529411764705882</v>
      </c>
      <c r="F147" s="6">
        <f t="shared" si="21"/>
        <v>0.17801047120418848</v>
      </c>
      <c r="G147" s="6">
        <f t="shared" si="21"/>
        <v>0.15294117647058825</v>
      </c>
      <c r="H147" s="6" t="str">
        <f t="shared" si="21"/>
        <v>-</v>
      </c>
      <c r="I147" s="6" t="str">
        <f t="shared" si="21"/>
        <v>-</v>
      </c>
      <c r="J147" s="6">
        <f t="shared" si="21"/>
        <v>0.14207650273224043</v>
      </c>
      <c r="K147" s="6">
        <f>IF(OR(C147="-",G147="-"),"-",(G147-C147)/C147)</f>
        <v>-0.11294117647058823</v>
      </c>
      <c r="L147" s="6" t="str">
        <f t="shared" ref="L147:N148" si="22">IF(OR(D147="-",H147="-"),"-",(H147-D147)/D147)</f>
        <v>-</v>
      </c>
      <c r="M147" s="6" t="str">
        <f t="shared" si="22"/>
        <v>-</v>
      </c>
      <c r="N147" s="6">
        <f t="shared" si="22"/>
        <v>-0.20186435229829638</v>
      </c>
    </row>
    <row r="148" spans="2:14" ht="29.25" thickBot="1" x14ac:dyDescent="0.25">
      <c r="B148" s="7" t="s">
        <v>77</v>
      </c>
      <c r="C148" s="6">
        <f t="shared" si="21"/>
        <v>0.2</v>
      </c>
      <c r="D148" s="6" t="str">
        <f t="shared" si="21"/>
        <v>-</v>
      </c>
      <c r="E148" s="6" t="str">
        <f t="shared" si="21"/>
        <v>-</v>
      </c>
      <c r="F148" s="6">
        <f t="shared" si="21"/>
        <v>0.18604651162790697</v>
      </c>
      <c r="G148" s="6">
        <f t="shared" si="21"/>
        <v>0.3</v>
      </c>
      <c r="H148" s="6" t="str">
        <f t="shared" si="21"/>
        <v>-</v>
      </c>
      <c r="I148" s="6" t="str">
        <f t="shared" si="21"/>
        <v>-</v>
      </c>
      <c r="J148" s="6">
        <f t="shared" si="21"/>
        <v>0.27906976744186046</v>
      </c>
      <c r="K148" s="6">
        <f>IF(OR(C148="-",G148="-"),"-",(G148-C148)/C148)</f>
        <v>0.49999999999999989</v>
      </c>
      <c r="L148" s="6" t="str">
        <f t="shared" si="22"/>
        <v>-</v>
      </c>
      <c r="M148" s="6" t="str">
        <f t="shared" si="22"/>
        <v>-</v>
      </c>
      <c r="N148" s="6">
        <f t="shared" si="22"/>
        <v>0.5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185</v>
      </c>
      <c r="D155" s="19">
        <v>178</v>
      </c>
      <c r="E155" s="18">
        <f>IF(C155=0,"-",(D155-C155)/C155)</f>
        <v>-3.783783783783784E-2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29</v>
      </c>
      <c r="D156" s="19">
        <v>28</v>
      </c>
      <c r="E156" s="18">
        <f t="shared" ref="E156:E157" si="23">IF(C156=0,"-",(D156-C156)/C156)</f>
        <v>-3.4482758620689655E-2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2</v>
      </c>
      <c r="D157" s="19">
        <v>6</v>
      </c>
      <c r="E157" s="18">
        <f t="shared" si="23"/>
        <v>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0.85648148148148151</v>
      </c>
      <c r="D158" s="18">
        <f>IF(D155=0,"-",D155/(D155+D156+D157))</f>
        <v>0.839622641509434</v>
      </c>
      <c r="E158" s="18">
        <f>IF(OR(C158="-",D158="-"),"-",(D158-C158)/C158)</f>
        <v>-1.9683834778174394E-2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22</v>
      </c>
      <c r="D164" s="5">
        <v>20</v>
      </c>
      <c r="E164" s="6">
        <f>IF(C164=0,"-",(D164-C164)/C164)</f>
        <v>-9.0909090909090912E-2</v>
      </c>
    </row>
    <row r="165" spans="2:14" ht="20.100000000000001" customHeight="1" thickBot="1" x14ac:dyDescent="0.25">
      <c r="B165" s="4" t="s">
        <v>41</v>
      </c>
      <c r="C165" s="5">
        <v>11</v>
      </c>
      <c r="D165" s="5">
        <v>15</v>
      </c>
      <c r="E165" s="6">
        <f t="shared" ref="E165:E166" si="24">IF(C165=0,"-",(D165-C165)/C165)</f>
        <v>0.36363636363636365</v>
      </c>
    </row>
    <row r="166" spans="2:14" ht="20.100000000000001" customHeight="1" thickBot="1" x14ac:dyDescent="0.25">
      <c r="B166" s="4" t="s">
        <v>42</v>
      </c>
      <c r="C166" s="5">
        <v>10</v>
      </c>
      <c r="D166" s="5">
        <v>3</v>
      </c>
      <c r="E166" s="6">
        <f t="shared" si="24"/>
        <v>-0.7</v>
      </c>
    </row>
    <row r="167" spans="2:14" ht="20.100000000000001" customHeight="1" thickBot="1" x14ac:dyDescent="0.25">
      <c r="B167" s="4" t="s">
        <v>98</v>
      </c>
      <c r="C167" s="6">
        <f>IF(C164=0,"-",(C165+C166)/C164)</f>
        <v>0.95454545454545459</v>
      </c>
      <c r="D167" s="6">
        <f>IF(D164=0,"-",(D165+D166)/D164)</f>
        <v>0.9</v>
      </c>
      <c r="E167" s="6">
        <f t="shared" ref="E167:E169" si="25">IF(OR(C167="-",D167="-"),"-",(D167-C167)/C167)</f>
        <v>-5.7142857142857162E-2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0.9375</v>
      </c>
      <c r="E168" s="6">
        <f t="shared" si="25"/>
        <v>-6.25E-2</v>
      </c>
    </row>
    <row r="169" spans="2:14" ht="20.100000000000001" customHeight="1" thickBot="1" x14ac:dyDescent="0.25">
      <c r="B169" s="4" t="s">
        <v>40</v>
      </c>
      <c r="C169" s="6">
        <v>0.90909090909090906</v>
      </c>
      <c r="D169" s="6">
        <v>0.75</v>
      </c>
      <c r="E169" s="6">
        <f t="shared" si="25"/>
        <v>-0.17499999999999996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26</v>
      </c>
      <c r="D176" s="5">
        <v>14</v>
      </c>
      <c r="E176" s="6">
        <f>IF(C176=0,"-",(D176-C176)/C176)</f>
        <v>-0.46153846153846156</v>
      </c>
      <c r="H176" s="13"/>
    </row>
    <row r="177" spans="2:10" ht="15" thickBot="1" x14ac:dyDescent="0.25">
      <c r="B177" s="4" t="s">
        <v>43</v>
      </c>
      <c r="C177" s="5">
        <v>15</v>
      </c>
      <c r="D177" s="5">
        <v>12</v>
      </c>
      <c r="E177" s="6">
        <f t="shared" ref="E177:E183" si="26">IF(C177=0,"-",(D177-C177)/C177)</f>
        <v>-0.2</v>
      </c>
      <c r="H177" s="13"/>
    </row>
    <row r="178" spans="2:10" ht="15" thickBot="1" x14ac:dyDescent="0.25">
      <c r="B178" s="4" t="s">
        <v>47</v>
      </c>
      <c r="C178" s="5">
        <v>11</v>
      </c>
      <c r="D178" s="5">
        <v>2</v>
      </c>
      <c r="E178" s="6">
        <f t="shared" si="26"/>
        <v>-0.81818181818181823</v>
      </c>
      <c r="H178" s="13"/>
    </row>
    <row r="179" spans="2:10" ht="15" thickBot="1" x14ac:dyDescent="0.25">
      <c r="B179" s="4" t="s">
        <v>78</v>
      </c>
      <c r="C179" s="5">
        <v>0</v>
      </c>
      <c r="D179" s="5">
        <v>0</v>
      </c>
      <c r="E179" s="6" t="str">
        <f t="shared" si="26"/>
        <v>-</v>
      </c>
      <c r="H179" s="13"/>
    </row>
    <row r="180" spans="2:10" ht="15" thickBot="1" x14ac:dyDescent="0.25">
      <c r="B180" s="15" t="s">
        <v>79</v>
      </c>
      <c r="C180" s="5">
        <v>232</v>
      </c>
      <c r="D180" s="5">
        <v>219</v>
      </c>
      <c r="E180" s="6">
        <f t="shared" si="26"/>
        <v>-5.6034482758620691E-2</v>
      </c>
      <c r="H180" s="13"/>
    </row>
    <row r="181" spans="2:10" ht="15" thickBot="1" x14ac:dyDescent="0.25">
      <c r="B181" s="4" t="s">
        <v>47</v>
      </c>
      <c r="C181" s="5">
        <v>215</v>
      </c>
      <c r="D181" s="5">
        <v>205</v>
      </c>
      <c r="E181" s="6">
        <f t="shared" si="26"/>
        <v>-4.6511627906976744E-2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17</v>
      </c>
      <c r="D183" s="5">
        <v>14</v>
      </c>
      <c r="E183" s="6">
        <f t="shared" si="26"/>
        <v>-0.17647058823529413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3</v>
      </c>
      <c r="D195" s="5">
        <v>16</v>
      </c>
      <c r="E195" s="6">
        <f t="shared" ref="E195:E198" si="27">IF(C195=0,"-",(D195-C195)/C195)</f>
        <v>4.333333333333333</v>
      </c>
    </row>
    <row r="196" spans="2:5" ht="15" thickBot="1" x14ac:dyDescent="0.25">
      <c r="B196" s="4" t="s">
        <v>83</v>
      </c>
      <c r="C196" s="5">
        <v>1</v>
      </c>
      <c r="D196" s="5">
        <v>0</v>
      </c>
      <c r="E196" s="6">
        <f t="shared" si="27"/>
        <v>-1</v>
      </c>
    </row>
    <row r="197" spans="2:5" ht="15" thickBot="1" x14ac:dyDescent="0.25">
      <c r="B197" s="4" t="s">
        <v>84</v>
      </c>
      <c r="C197" s="5">
        <v>4</v>
      </c>
      <c r="D197" s="5">
        <v>16</v>
      </c>
      <c r="E197" s="6">
        <f t="shared" si="27"/>
        <v>3</v>
      </c>
    </row>
    <row r="198" spans="2:5" ht="15" thickBot="1" x14ac:dyDescent="0.25">
      <c r="B198" s="4" t="s">
        <v>85</v>
      </c>
      <c r="C198" s="5">
        <v>1</v>
      </c>
      <c r="D198" s="5">
        <v>9</v>
      </c>
      <c r="E198" s="6">
        <f t="shared" si="27"/>
        <v>8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3</v>
      </c>
      <c r="D206" s="5">
        <v>16</v>
      </c>
      <c r="E206" s="6">
        <f t="shared" si="28"/>
        <v>4.333333333333333</v>
      </c>
    </row>
    <row r="207" spans="2:5" ht="20.100000000000001" customHeight="1" thickBot="1" x14ac:dyDescent="0.25">
      <c r="B207" s="17" t="s">
        <v>86</v>
      </c>
      <c r="C207" s="5">
        <v>2</v>
      </c>
      <c r="D207" s="5">
        <v>15</v>
      </c>
      <c r="E207" s="6">
        <f t="shared" si="28"/>
        <v>6.5</v>
      </c>
    </row>
    <row r="208" spans="2:5" ht="20.100000000000001" customHeight="1" thickBot="1" x14ac:dyDescent="0.25">
      <c r="B208" s="17" t="s">
        <v>87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1</v>
      </c>
      <c r="D210" s="5">
        <v>0</v>
      </c>
      <c r="E210" s="6">
        <f>IF(C210=0,"-",(D210-C210)/C210)</f>
        <v>-1</v>
      </c>
    </row>
    <row r="211" spans="2:5" ht="15" thickBot="1" x14ac:dyDescent="0.25">
      <c r="B211" s="17" t="s">
        <v>86</v>
      </c>
      <c r="C211" s="5">
        <v>0</v>
      </c>
      <c r="D211" s="5">
        <v>0</v>
      </c>
      <c r="E211" s="6" t="str">
        <f t="shared" ref="E211:E212" si="29">IF(C211=0,"-",(D211-C211)/C211)</f>
        <v>-</v>
      </c>
    </row>
    <row r="212" spans="2:5" ht="15" thickBot="1" x14ac:dyDescent="0.25">
      <c r="B212" s="17" t="s">
        <v>87</v>
      </c>
      <c r="C212" s="5">
        <v>1</v>
      </c>
      <c r="D212" s="5">
        <v>0</v>
      </c>
      <c r="E212" s="6">
        <f t="shared" si="29"/>
        <v>-1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10</v>
      </c>
      <c r="D219" s="5">
        <v>18</v>
      </c>
      <c r="E219" s="6">
        <f t="shared" ref="E219:E221" si="30">IF(C219=0,"-",(D219-C219)/C219)</f>
        <v>0.8</v>
      </c>
    </row>
    <row r="220" spans="2:5" ht="15" thickBot="1" x14ac:dyDescent="0.25">
      <c r="B220" s="16" t="s">
        <v>92</v>
      </c>
      <c r="C220" s="5">
        <v>8</v>
      </c>
      <c r="D220" s="5">
        <v>24</v>
      </c>
      <c r="E220" s="6">
        <f t="shared" si="30"/>
        <v>2</v>
      </c>
    </row>
    <row r="221" spans="2:5" ht="15" thickBot="1" x14ac:dyDescent="0.25">
      <c r="B221" s="16" t="s">
        <v>93</v>
      </c>
      <c r="C221" s="5">
        <v>7</v>
      </c>
      <c r="D221" s="5">
        <v>6</v>
      </c>
      <c r="E221" s="6">
        <f t="shared" si="30"/>
        <v>-0.14285714285714285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opLeftCell="B1"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>
        <f>Portada!B9</f>
        <v>2019</v>
      </c>
    </row>
    <row r="13" spans="1:5" ht="42.75" customHeight="1" thickBot="1" x14ac:dyDescent="0.25">
      <c r="C13" s="8">
        <v>2018</v>
      </c>
      <c r="D13" s="8">
        <v>2019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5672</v>
      </c>
      <c r="D14" s="5">
        <v>6051</v>
      </c>
      <c r="E14" s="6">
        <f>IF(C14&gt;0,(D14-C14)/C14,"-")</f>
        <v>6.6819464033850487E-2</v>
      </c>
    </row>
    <row r="15" spans="1:5" ht="20.100000000000001" customHeight="1" thickBot="1" x14ac:dyDescent="0.25">
      <c r="B15" s="4" t="s">
        <v>17</v>
      </c>
      <c r="C15" s="5">
        <v>5321</v>
      </c>
      <c r="D15" s="5">
        <v>5862</v>
      </c>
      <c r="E15" s="6">
        <f t="shared" ref="E15:E23" si="0">IF(C15&gt;0,(D15-C15)/C15,"-")</f>
        <v>0.10167261792896072</v>
      </c>
    </row>
    <row r="16" spans="1:5" ht="20.100000000000001" customHeight="1" thickBot="1" x14ac:dyDescent="0.25">
      <c r="B16" s="4" t="s">
        <v>18</v>
      </c>
      <c r="C16" s="5">
        <v>3924</v>
      </c>
      <c r="D16" s="5">
        <v>4046</v>
      </c>
      <c r="E16" s="6">
        <f t="shared" si="0"/>
        <v>3.109072375127421E-2</v>
      </c>
    </row>
    <row r="17" spans="2:5" ht="20.100000000000001" customHeight="1" thickBot="1" x14ac:dyDescent="0.25">
      <c r="B17" s="4" t="s">
        <v>19</v>
      </c>
      <c r="C17" s="5">
        <v>1397</v>
      </c>
      <c r="D17" s="5">
        <v>1816</v>
      </c>
      <c r="E17" s="6">
        <f t="shared" si="0"/>
        <v>0.29992841803865428</v>
      </c>
    </row>
    <row r="18" spans="2:5" ht="20.100000000000001" customHeight="1" thickBot="1" x14ac:dyDescent="0.25">
      <c r="B18" s="4" t="s">
        <v>20</v>
      </c>
      <c r="C18" s="6">
        <f>C17/C15</f>
        <v>0.26254463446720544</v>
      </c>
      <c r="D18" s="6">
        <f>D17/D15</f>
        <v>0.30979187990446949</v>
      </c>
      <c r="E18" s="6">
        <f t="shared" si="0"/>
        <v>0.17995890692317967</v>
      </c>
    </row>
    <row r="19" spans="2:5" ht="30" customHeight="1" thickBot="1" x14ac:dyDescent="0.25">
      <c r="B19" s="4" t="s">
        <v>23</v>
      </c>
      <c r="C19" s="5">
        <v>436</v>
      </c>
      <c r="D19" s="5">
        <v>432</v>
      </c>
      <c r="E19" s="6">
        <f t="shared" si="0"/>
        <v>-9.1743119266055051E-3</v>
      </c>
    </row>
    <row r="20" spans="2:5" ht="20.100000000000001" customHeight="1" thickBot="1" x14ac:dyDescent="0.25">
      <c r="B20" s="4" t="s">
        <v>24</v>
      </c>
      <c r="C20" s="5">
        <v>280</v>
      </c>
      <c r="D20" s="5">
        <v>313</v>
      </c>
      <c r="E20" s="6">
        <f t="shared" si="0"/>
        <v>0.11785714285714285</v>
      </c>
    </row>
    <row r="21" spans="2:5" ht="20.100000000000001" customHeight="1" thickBot="1" x14ac:dyDescent="0.25">
      <c r="B21" s="4" t="s">
        <v>25</v>
      </c>
      <c r="C21" s="5">
        <v>156</v>
      </c>
      <c r="D21" s="5">
        <v>119</v>
      </c>
      <c r="E21" s="6">
        <f t="shared" si="0"/>
        <v>-0.23717948717948717</v>
      </c>
    </row>
    <row r="22" spans="2:5" ht="20.100000000000001" customHeight="1" thickBot="1" x14ac:dyDescent="0.25">
      <c r="B22" s="4" t="s">
        <v>21</v>
      </c>
      <c r="C22" s="6">
        <f>C21/C19</f>
        <v>0.3577981651376147</v>
      </c>
      <c r="D22" s="6">
        <f t="shared" ref="D22" si="1">D21/D19</f>
        <v>0.27546296296296297</v>
      </c>
      <c r="E22" s="6">
        <f t="shared" si="0"/>
        <v>-0.23011633428300099</v>
      </c>
    </row>
    <row r="23" spans="2:5" ht="20.100000000000001" customHeight="1" thickBot="1" x14ac:dyDescent="0.25">
      <c r="B23" s="7" t="s">
        <v>26</v>
      </c>
      <c r="C23" s="6">
        <v>0.5254748135507521</v>
      </c>
      <c r="D23" s="6">
        <v>0.57702018586310388</v>
      </c>
      <c r="E23" s="6">
        <f t="shared" si="0"/>
        <v>9.8092945623878824E-2</v>
      </c>
    </row>
    <row r="31" spans="2:5" ht="42.75" customHeight="1" thickBot="1" x14ac:dyDescent="0.25">
      <c r="C31" s="8">
        <v>2018</v>
      </c>
      <c r="D31" s="8">
        <v>2019</v>
      </c>
      <c r="E31" s="8" t="s">
        <v>99</v>
      </c>
    </row>
    <row r="32" spans="2:5" ht="20.100000000000001" customHeight="1" thickBot="1" x14ac:dyDescent="0.25">
      <c r="B32" s="4" t="s">
        <v>27</v>
      </c>
      <c r="C32" s="5">
        <v>1771</v>
      </c>
      <c r="D32" s="5">
        <v>1885</v>
      </c>
      <c r="E32" s="6">
        <f>IF(C32&gt;0,(D32-C32)/C32,"-")</f>
        <v>6.4370412196499152E-2</v>
      </c>
    </row>
    <row r="33" spans="2:5" ht="20.100000000000001" customHeight="1" thickBot="1" x14ac:dyDescent="0.25">
      <c r="B33" s="4" t="s">
        <v>29</v>
      </c>
      <c r="C33" s="5">
        <v>0</v>
      </c>
      <c r="D33" s="5">
        <v>1</v>
      </c>
      <c r="E33" s="6" t="str">
        <f t="shared" ref="E33:E35" si="2">IF(C33&gt;0,(D33-C33)/C33,"-")</f>
        <v>-</v>
      </c>
    </row>
    <row r="34" spans="2:5" ht="20.100000000000001" customHeight="1" thickBot="1" x14ac:dyDescent="0.25">
      <c r="B34" s="4" t="s">
        <v>28</v>
      </c>
      <c r="C34" s="5">
        <v>1286</v>
      </c>
      <c r="D34" s="5">
        <v>1400</v>
      </c>
      <c r="E34" s="6">
        <f t="shared" si="2"/>
        <v>8.8646967340590979E-2</v>
      </c>
    </row>
    <row r="35" spans="2:5" ht="20.100000000000001" customHeight="1" thickBot="1" x14ac:dyDescent="0.25">
      <c r="B35" s="4" t="s">
        <v>30</v>
      </c>
      <c r="C35" s="5">
        <v>485</v>
      </c>
      <c r="D35" s="5">
        <v>484</v>
      </c>
      <c r="E35" s="6">
        <f t="shared" si="2"/>
        <v>-2.0618556701030928E-3</v>
      </c>
    </row>
    <row r="41" spans="2:5" ht="42.75" customHeight="1" thickBot="1" x14ac:dyDescent="0.25">
      <c r="C41" s="8">
        <v>2018</v>
      </c>
      <c r="D41" s="8">
        <v>2019</v>
      </c>
      <c r="E41" s="8" t="s">
        <v>99</v>
      </c>
    </row>
    <row r="42" spans="2:5" ht="20.100000000000001" customHeight="1" thickBot="1" x14ac:dyDescent="0.25">
      <c r="B42" s="4" t="s">
        <v>33</v>
      </c>
      <c r="C42" s="5">
        <v>737</v>
      </c>
      <c r="D42" s="5">
        <v>804</v>
      </c>
      <c r="E42" s="6">
        <f>IF(C42&gt;0,(D42-C42)/C42,"-")</f>
        <v>9.0909090909090912E-2</v>
      </c>
    </row>
    <row r="43" spans="2:5" ht="20.100000000000001" customHeight="1" thickBot="1" x14ac:dyDescent="0.25">
      <c r="B43" s="4" t="s">
        <v>34</v>
      </c>
      <c r="C43" s="5">
        <v>132</v>
      </c>
      <c r="D43" s="5">
        <v>108</v>
      </c>
      <c r="E43" s="6">
        <f t="shared" ref="E43:E49" si="3">IF(C43&gt;0,(D43-C43)/C43,"-")</f>
        <v>-0.18181818181818182</v>
      </c>
    </row>
    <row r="44" spans="2:5" ht="20.100000000000001" customHeight="1" thickBot="1" x14ac:dyDescent="0.25">
      <c r="B44" s="4" t="s">
        <v>31</v>
      </c>
      <c r="C44" s="5">
        <v>60</v>
      </c>
      <c r="D44" s="5">
        <v>63</v>
      </c>
      <c r="E44" s="6">
        <f t="shared" si="3"/>
        <v>0.05</v>
      </c>
    </row>
    <row r="45" spans="2:5" ht="20.100000000000001" customHeight="1" thickBot="1" x14ac:dyDescent="0.25">
      <c r="B45" s="4" t="s">
        <v>32</v>
      </c>
      <c r="C45" s="5">
        <v>2104</v>
      </c>
      <c r="D45" s="5">
        <v>2112</v>
      </c>
      <c r="E45" s="6">
        <f t="shared" si="3"/>
        <v>3.8022813688212928E-3</v>
      </c>
    </row>
    <row r="46" spans="2:5" ht="20.100000000000001" customHeight="1" thickBot="1" x14ac:dyDescent="0.25">
      <c r="B46" s="4" t="s">
        <v>35</v>
      </c>
      <c r="C46" s="5">
        <v>1166</v>
      </c>
      <c r="D46" s="5">
        <v>1210</v>
      </c>
      <c r="E46" s="6">
        <f t="shared" si="3"/>
        <v>3.7735849056603772E-2</v>
      </c>
    </row>
    <row r="47" spans="2:5" ht="20.100000000000001" customHeight="1" thickBot="1" x14ac:dyDescent="0.25">
      <c r="B47" s="4" t="s">
        <v>67</v>
      </c>
      <c r="C47" s="5">
        <v>504</v>
      </c>
      <c r="D47" s="5">
        <v>657</v>
      </c>
      <c r="E47" s="6">
        <f t="shared" si="3"/>
        <v>0.30357142857142855</v>
      </c>
    </row>
    <row r="48" spans="2:5" ht="20.100000000000001" customHeight="1" collapsed="1" thickBot="1" x14ac:dyDescent="0.25">
      <c r="B48" s="4" t="s">
        <v>36</v>
      </c>
      <c r="C48" s="6">
        <f>C42/(C42+C43)</f>
        <v>0.84810126582278478</v>
      </c>
      <c r="D48" s="6">
        <f>D42/(D42+D43)</f>
        <v>0.88157894736842102</v>
      </c>
      <c r="E48" s="6">
        <f t="shared" si="3"/>
        <v>3.9473684210526314E-2</v>
      </c>
    </row>
    <row r="49" spans="2:5" ht="20.100000000000001" customHeight="1" thickBot="1" x14ac:dyDescent="0.25">
      <c r="B49" s="4" t="s">
        <v>37</v>
      </c>
      <c r="C49" s="6">
        <f>C45/(C44+C45)</f>
        <v>0.97227356746765248</v>
      </c>
      <c r="D49" s="6">
        <f t="shared" ref="D49" si="4">D45/(D44+D45)</f>
        <v>0.9710344827586207</v>
      </c>
      <c r="E49" s="6">
        <f t="shared" si="3"/>
        <v>-1.2744198243083509E-3</v>
      </c>
    </row>
    <row r="55" spans="2:5" ht="42.75" customHeight="1" thickBot="1" x14ac:dyDescent="0.25">
      <c r="C55" s="8">
        <v>2018</v>
      </c>
      <c r="D55" s="8">
        <v>2019</v>
      </c>
      <c r="E55" s="8" t="s">
        <v>99</v>
      </c>
    </row>
    <row r="56" spans="2:5" ht="20.100000000000001" customHeight="1" thickBot="1" x14ac:dyDescent="0.25">
      <c r="B56" s="4" t="s">
        <v>38</v>
      </c>
      <c r="C56" s="5">
        <v>894</v>
      </c>
      <c r="D56" s="5">
        <v>912</v>
      </c>
      <c r="E56" s="6">
        <f>IF(C56&gt;0,(D56-C56)/C56,"-")</f>
        <v>2.0134228187919462E-2</v>
      </c>
    </row>
    <row r="57" spans="2:5" ht="20.100000000000001" customHeight="1" thickBot="1" x14ac:dyDescent="0.25">
      <c r="B57" s="4" t="s">
        <v>41</v>
      </c>
      <c r="C57" s="5">
        <v>536</v>
      </c>
      <c r="D57" s="5">
        <v>601</v>
      </c>
      <c r="E57" s="6">
        <f t="shared" ref="E57:E61" si="5">IF(C57&gt;0,(D57-C57)/C57,"-")</f>
        <v>0.12126865671641791</v>
      </c>
    </row>
    <row r="58" spans="2:5" ht="20.100000000000001" customHeight="1" thickBot="1" x14ac:dyDescent="0.25">
      <c r="B58" s="4" t="s">
        <v>42</v>
      </c>
      <c r="C58" s="5">
        <v>201</v>
      </c>
      <c r="D58" s="5">
        <v>203</v>
      </c>
      <c r="E58" s="6">
        <f t="shared" si="5"/>
        <v>9.9502487562189053E-3</v>
      </c>
    </row>
    <row r="59" spans="2:5" ht="20.100000000000001" customHeight="1" collapsed="1" thickBot="1" x14ac:dyDescent="0.25">
      <c r="B59" s="4" t="s">
        <v>98</v>
      </c>
      <c r="C59" s="6">
        <f>(C57+C58)/C56</f>
        <v>0.82438478747203581</v>
      </c>
      <c r="D59" s="6">
        <f>(D57+D58)/D56</f>
        <v>0.88157894736842102</v>
      </c>
      <c r="E59" s="6">
        <f t="shared" si="5"/>
        <v>6.9377990430621955E-2</v>
      </c>
    </row>
    <row r="60" spans="2:5" ht="20.100000000000001" customHeight="1" thickBot="1" x14ac:dyDescent="0.25">
      <c r="B60" s="4" t="s">
        <v>39</v>
      </c>
      <c r="C60" s="6">
        <v>0.80601503759398496</v>
      </c>
      <c r="D60" s="6">
        <v>0.86103151862464178</v>
      </c>
      <c r="E60" s="6">
        <f t="shared" si="5"/>
        <v>6.8257387845870862E-2</v>
      </c>
    </row>
    <row r="61" spans="2:5" ht="20.100000000000001" customHeight="1" thickBot="1" x14ac:dyDescent="0.25">
      <c r="B61" s="4" t="s">
        <v>40</v>
      </c>
      <c r="C61" s="6">
        <v>0.87772925764192145</v>
      </c>
      <c r="D61" s="6">
        <v>0.94859813084112155</v>
      </c>
      <c r="E61" s="6">
        <f t="shared" si="5"/>
        <v>8.0741154042869759E-2</v>
      </c>
    </row>
    <row r="62" spans="2:5" ht="15" thickBot="1" x14ac:dyDescent="0.25">
      <c r="E62" s="6"/>
    </row>
    <row r="67" spans="2:10" ht="42.75" customHeight="1" thickBot="1" x14ac:dyDescent="0.25">
      <c r="C67" s="8">
        <v>2018</v>
      </c>
      <c r="D67" s="8">
        <v>2019</v>
      </c>
      <c r="E67" s="8" t="s">
        <v>99</v>
      </c>
    </row>
    <row r="68" spans="2:10" ht="20.100000000000001" customHeight="1" thickBot="1" x14ac:dyDescent="0.25">
      <c r="B68" s="4" t="s">
        <v>44</v>
      </c>
      <c r="C68" s="5">
        <v>6736</v>
      </c>
      <c r="D68" s="5">
        <v>7239</v>
      </c>
      <c r="E68" s="6">
        <f>IF(C68&gt;0,(D68-C68)/C68,"-")</f>
        <v>7.4673396674584322E-2</v>
      </c>
    </row>
    <row r="69" spans="2:10" ht="20.100000000000001" customHeight="1" thickBot="1" x14ac:dyDescent="0.25">
      <c r="B69" s="4" t="s">
        <v>45</v>
      </c>
      <c r="C69" s="5">
        <v>2352</v>
      </c>
      <c r="D69" s="5">
        <v>2509</v>
      </c>
      <c r="E69" s="6">
        <f t="shared" ref="E69:E75" si="6">IF(C69&gt;0,(D69-C69)/C69,"-")</f>
        <v>6.6751700680272114E-2</v>
      </c>
    </row>
    <row r="70" spans="2:10" ht="20.100000000000001" customHeight="1" thickBot="1" x14ac:dyDescent="0.25">
      <c r="B70" s="4" t="s">
        <v>43</v>
      </c>
      <c r="C70" s="5">
        <v>6</v>
      </c>
      <c r="D70" s="5">
        <v>8</v>
      </c>
      <c r="E70" s="6">
        <f t="shared" si="6"/>
        <v>0.33333333333333331</v>
      </c>
    </row>
    <row r="71" spans="2:10" ht="20.100000000000001" customHeight="1" thickBot="1" x14ac:dyDescent="0.25">
      <c r="B71" s="4" t="s">
        <v>46</v>
      </c>
      <c r="C71" s="5">
        <v>2885</v>
      </c>
      <c r="D71" s="5">
        <v>3200</v>
      </c>
      <c r="E71" s="6">
        <f t="shared" si="6"/>
        <v>0.10918544194107452</v>
      </c>
    </row>
    <row r="72" spans="2:10" ht="20.100000000000001" customHeight="1" thickBot="1" x14ac:dyDescent="0.25">
      <c r="B72" s="4" t="s">
        <v>47</v>
      </c>
      <c r="C72" s="5">
        <v>1179</v>
      </c>
      <c r="D72" s="5">
        <v>1241</v>
      </c>
      <c r="E72" s="6">
        <f t="shared" si="6"/>
        <v>5.2586938083121287E-2</v>
      </c>
    </row>
    <row r="73" spans="2:10" ht="20.100000000000001" customHeight="1" thickBot="1" x14ac:dyDescent="0.25">
      <c r="B73" s="4" t="s">
        <v>48</v>
      </c>
      <c r="C73" s="5">
        <v>313</v>
      </c>
      <c r="D73" s="5">
        <v>281</v>
      </c>
      <c r="E73" s="6">
        <f t="shared" si="6"/>
        <v>-0.10223642172523961</v>
      </c>
    </row>
    <row r="74" spans="2:10" ht="20.100000000000001" customHeight="1" thickBot="1" x14ac:dyDescent="0.25">
      <c r="B74" s="4" t="s">
        <v>49</v>
      </c>
      <c r="C74" s="5">
        <v>0</v>
      </c>
      <c r="D74" s="5">
        <v>0</v>
      </c>
      <c r="E74" s="6" t="str">
        <f t="shared" si="6"/>
        <v>-</v>
      </c>
    </row>
    <row r="75" spans="2:10" ht="20.100000000000001" customHeight="1" thickBot="1" x14ac:dyDescent="0.25">
      <c r="B75" s="4" t="s">
        <v>50</v>
      </c>
      <c r="C75" s="5">
        <v>1</v>
      </c>
      <c r="D75" s="5">
        <v>0</v>
      </c>
      <c r="E75" s="6">
        <f t="shared" si="6"/>
        <v>-1</v>
      </c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87" spans="2:5" ht="42.75" customHeight="1" thickBot="1" x14ac:dyDescent="0.25">
      <c r="C87" s="8">
        <v>2018</v>
      </c>
      <c r="D87" s="8">
        <v>2019</v>
      </c>
      <c r="E87" s="8" t="s">
        <v>99</v>
      </c>
    </row>
    <row r="88" spans="2:5" ht="29.25" thickBot="1" x14ac:dyDescent="0.25">
      <c r="B88" s="4" t="s">
        <v>51</v>
      </c>
      <c r="C88" s="5">
        <v>284</v>
      </c>
      <c r="D88" s="5">
        <v>254</v>
      </c>
      <c r="E88" s="6">
        <f>IF(C88&gt;0,(D88-C88)/C88,"-")</f>
        <v>-0.10563380281690141</v>
      </c>
    </row>
    <row r="89" spans="2:5" ht="29.25" thickBot="1" x14ac:dyDescent="0.25">
      <c r="B89" s="4" t="s">
        <v>52</v>
      </c>
      <c r="C89" s="5">
        <v>404</v>
      </c>
      <c r="D89" s="5">
        <v>332</v>
      </c>
      <c r="E89" s="6">
        <f t="shared" ref="E89:E91" si="7">IF(C89&gt;0,(D89-C89)/C89,"-")</f>
        <v>-0.17821782178217821</v>
      </c>
    </row>
    <row r="90" spans="2:5" ht="29.25" customHeight="1" thickBot="1" x14ac:dyDescent="0.25">
      <c r="B90" s="4" t="s">
        <v>53</v>
      </c>
      <c r="C90" s="5">
        <v>442</v>
      </c>
      <c r="D90" s="5">
        <v>464</v>
      </c>
      <c r="E90" s="6">
        <f t="shared" si="7"/>
        <v>4.9773755656108594E-2</v>
      </c>
    </row>
    <row r="91" spans="2:5" ht="29.25" customHeight="1" thickBot="1" x14ac:dyDescent="0.25">
      <c r="B91" s="4" t="s">
        <v>54</v>
      </c>
      <c r="C91" s="6">
        <f>(C88+C89)/(C88+C89+C90)</f>
        <v>0.60884955752212389</v>
      </c>
      <c r="D91" s="6">
        <f>(D88+D89)/(D88+D89+D90)</f>
        <v>0.55809523809523809</v>
      </c>
      <c r="E91" s="6">
        <f t="shared" si="7"/>
        <v>-8.33610188261351E-2</v>
      </c>
    </row>
    <row r="97" spans="2:5" ht="42.75" customHeight="1" thickBot="1" x14ac:dyDescent="0.25">
      <c r="C97" s="8">
        <v>2018</v>
      </c>
      <c r="D97" s="8">
        <v>2019</v>
      </c>
      <c r="E97" s="8" t="s">
        <v>99</v>
      </c>
    </row>
    <row r="98" spans="2:5" ht="20.100000000000001" customHeight="1" thickBot="1" x14ac:dyDescent="0.25">
      <c r="B98" s="4" t="s">
        <v>38</v>
      </c>
      <c r="C98" s="5">
        <v>1152</v>
      </c>
      <c r="D98" s="5">
        <v>1077</v>
      </c>
      <c r="E98" s="6">
        <f>IF(C98&gt;0,(D98-C98)/C98,"-")</f>
        <v>-6.5104166666666671E-2</v>
      </c>
    </row>
    <row r="99" spans="2:5" ht="20.100000000000001" customHeight="1" thickBot="1" x14ac:dyDescent="0.25">
      <c r="B99" s="4" t="s">
        <v>41</v>
      </c>
      <c r="C99" s="5">
        <v>485</v>
      </c>
      <c r="D99" s="5">
        <v>407</v>
      </c>
      <c r="E99" s="6">
        <f t="shared" ref="E99:E103" si="8">IF(C99&gt;0,(D99-C99)/C99,"-")</f>
        <v>-0.16082474226804125</v>
      </c>
    </row>
    <row r="100" spans="2:5" ht="20.100000000000001" customHeight="1" thickBot="1" x14ac:dyDescent="0.25">
      <c r="B100" s="4" t="s">
        <v>42</v>
      </c>
      <c r="C100" s="5">
        <v>206</v>
      </c>
      <c r="D100" s="5">
        <v>186</v>
      </c>
      <c r="E100" s="6">
        <f t="shared" si="8"/>
        <v>-9.7087378640776698E-2</v>
      </c>
    </row>
    <row r="101" spans="2:5" ht="20.100000000000001" customHeight="1" thickBot="1" x14ac:dyDescent="0.25">
      <c r="B101" s="4" t="s">
        <v>98</v>
      </c>
      <c r="C101" s="6">
        <f>(C99+C100)/C98</f>
        <v>0.59982638888888884</v>
      </c>
      <c r="D101" s="6">
        <f>(D99+D100)/D98</f>
        <v>0.55060352831940573</v>
      </c>
      <c r="E101" s="6">
        <f t="shared" si="8"/>
        <v>-8.2061845696157085E-2</v>
      </c>
    </row>
    <row r="102" spans="2:5" ht="20.100000000000001" customHeight="1" thickBot="1" x14ac:dyDescent="0.25">
      <c r="B102" s="4" t="s">
        <v>39</v>
      </c>
      <c r="C102" s="6">
        <v>0.60024752475247523</v>
      </c>
      <c r="D102" s="6">
        <v>0.54557640750670244</v>
      </c>
      <c r="E102" s="6">
        <f t="shared" si="8"/>
        <v>-9.1080954091926625E-2</v>
      </c>
    </row>
    <row r="103" spans="2:5" ht="20.100000000000001" customHeight="1" thickBot="1" x14ac:dyDescent="0.25">
      <c r="B103" s="4" t="s">
        <v>40</v>
      </c>
      <c r="C103" s="6">
        <v>0.59883720930232553</v>
      </c>
      <c r="D103" s="6">
        <v>0.5619335347432024</v>
      </c>
      <c r="E103" s="6">
        <f t="shared" si="8"/>
        <v>-6.1625553632710481E-2</v>
      </c>
    </row>
    <row r="109" spans="2:5" ht="42.75" customHeight="1" thickBot="1" x14ac:dyDescent="0.25">
      <c r="C109" s="8">
        <v>2018</v>
      </c>
      <c r="D109" s="8">
        <v>2019</v>
      </c>
      <c r="E109" s="8" t="s">
        <v>99</v>
      </c>
    </row>
    <row r="110" spans="2:5" ht="15" thickBot="1" x14ac:dyDescent="0.25">
      <c r="B110" s="4" t="s">
        <v>55</v>
      </c>
      <c r="C110" s="5">
        <v>1072</v>
      </c>
      <c r="D110" s="5">
        <v>1167</v>
      </c>
      <c r="E110" s="6">
        <f>IF(C110&gt;0,(D110-C110)/C110,"-")</f>
        <v>8.8619402985074633E-2</v>
      </c>
    </row>
    <row r="111" spans="2:5" ht="15" thickBot="1" x14ac:dyDescent="0.25">
      <c r="B111" s="4" t="s">
        <v>56</v>
      </c>
      <c r="C111" s="5">
        <v>505</v>
      </c>
      <c r="D111" s="5">
        <v>554</v>
      </c>
      <c r="E111" s="6">
        <f t="shared" ref="E111:E112" si="9">IF(C111&gt;0,(D111-C111)/C111,"-")</f>
        <v>9.7029702970297033E-2</v>
      </c>
    </row>
    <row r="112" spans="2:5" ht="15" thickBot="1" x14ac:dyDescent="0.25">
      <c r="B112" s="4" t="s">
        <v>57</v>
      </c>
      <c r="C112" s="5">
        <v>567</v>
      </c>
      <c r="D112" s="5">
        <v>613</v>
      </c>
      <c r="E112" s="6">
        <f t="shared" si="9"/>
        <v>8.1128747795414458E-2</v>
      </c>
    </row>
    <row r="113" spans="2:14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4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24" spans="2:14" ht="26.25" customHeight="1" thickBot="1" x14ac:dyDescent="0.25">
      <c r="C124" s="26">
        <v>2018</v>
      </c>
      <c r="D124" s="27"/>
      <c r="E124" s="27"/>
      <c r="F124" s="28"/>
      <c r="G124" s="26">
        <v>2019</v>
      </c>
      <c r="H124" s="27"/>
      <c r="I124" s="27"/>
      <c r="J124" s="28"/>
      <c r="K124" s="29" t="s">
        <v>58</v>
      </c>
      <c r="L124" s="30"/>
      <c r="M124" s="30"/>
      <c r="N124" s="30"/>
    </row>
    <row r="125" spans="2:14" ht="29.25" customHeight="1" thickBot="1" x14ac:dyDescent="0.25">
      <c r="C125" s="11" t="s">
        <v>59</v>
      </c>
      <c r="D125" s="12" t="s">
        <v>60</v>
      </c>
      <c r="E125" s="12" t="s">
        <v>61</v>
      </c>
      <c r="F125" s="12" t="s">
        <v>62</v>
      </c>
      <c r="G125" s="11" t="s">
        <v>59</v>
      </c>
      <c r="H125" s="12" t="s">
        <v>60</v>
      </c>
      <c r="I125" s="12" t="s">
        <v>61</v>
      </c>
      <c r="J125" s="12" t="s">
        <v>62</v>
      </c>
      <c r="K125" s="11" t="s">
        <v>59</v>
      </c>
      <c r="L125" s="12" t="s">
        <v>60</v>
      </c>
      <c r="M125" s="12" t="s">
        <v>61</v>
      </c>
      <c r="N125" s="12" t="s">
        <v>62</v>
      </c>
    </row>
    <row r="126" spans="2:14" ht="15" thickBot="1" x14ac:dyDescent="0.25">
      <c r="B126" s="4" t="s">
        <v>63</v>
      </c>
      <c r="C126" s="10">
        <v>5</v>
      </c>
      <c r="D126" s="10">
        <v>3</v>
      </c>
      <c r="E126" s="10">
        <v>2</v>
      </c>
      <c r="F126" s="10">
        <v>10</v>
      </c>
      <c r="G126" s="10">
        <v>3</v>
      </c>
      <c r="H126" s="10">
        <v>3</v>
      </c>
      <c r="I126" s="10">
        <v>1</v>
      </c>
      <c r="J126" s="10">
        <v>7</v>
      </c>
      <c r="K126" s="6">
        <f>IF(C126=0,"-",(G126-C126)/C126)</f>
        <v>-0.4</v>
      </c>
      <c r="L126" s="6">
        <f t="shared" ref="L126:N131" si="10">IF(D126=0,"-",(H126-D126)/D126)</f>
        <v>0</v>
      </c>
      <c r="M126" s="6">
        <f t="shared" si="10"/>
        <v>-0.5</v>
      </c>
      <c r="N126" s="6">
        <f t="shared" si="10"/>
        <v>-0.3</v>
      </c>
    </row>
    <row r="127" spans="2:14" ht="15" thickBot="1" x14ac:dyDescent="0.25">
      <c r="B127" s="4" t="s">
        <v>64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1</v>
      </c>
      <c r="I127" s="10">
        <v>0</v>
      </c>
      <c r="J127" s="10">
        <v>2</v>
      </c>
      <c r="K127" s="6" t="str">
        <f t="shared" ref="K127:K131" si="11">IF(C127=0,"-",(G127-C127)/C127)</f>
        <v>-</v>
      </c>
      <c r="L127" s="6" t="str">
        <f t="shared" si="10"/>
        <v>-</v>
      </c>
      <c r="M127" s="6" t="str">
        <f t="shared" si="10"/>
        <v>-</v>
      </c>
      <c r="N127" s="6" t="str">
        <f t="shared" si="10"/>
        <v>-</v>
      </c>
    </row>
    <row r="128" spans="2:14" ht="15" thickBot="1" x14ac:dyDescent="0.25">
      <c r="B128" s="4" t="s">
        <v>65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 t="shared" si="11"/>
        <v>-</v>
      </c>
      <c r="L128" s="6" t="str">
        <f t="shared" si="10"/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7" t="s">
        <v>66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si="11"/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67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4" t="s">
        <v>68</v>
      </c>
      <c r="C131" s="10">
        <v>6</v>
      </c>
      <c r="D131" s="10">
        <v>3</v>
      </c>
      <c r="E131" s="10">
        <v>2</v>
      </c>
      <c r="F131" s="10">
        <v>11</v>
      </c>
      <c r="G131" s="10">
        <v>4</v>
      </c>
      <c r="H131" s="10">
        <v>4</v>
      </c>
      <c r="I131" s="10">
        <v>1</v>
      </c>
      <c r="J131" s="10">
        <v>9</v>
      </c>
      <c r="K131" s="6">
        <f t="shared" si="11"/>
        <v>-0.33333333333333331</v>
      </c>
      <c r="L131" s="6">
        <f t="shared" si="10"/>
        <v>0.33333333333333331</v>
      </c>
      <c r="M131" s="6">
        <f t="shared" si="10"/>
        <v>-0.5</v>
      </c>
      <c r="N131" s="6">
        <f t="shared" si="10"/>
        <v>-0.18181818181818182</v>
      </c>
    </row>
    <row r="132" spans="2:14" ht="15" thickBot="1" x14ac:dyDescent="0.25">
      <c r="B132" s="4" t="s">
        <v>36</v>
      </c>
      <c r="C132" s="6">
        <f>IF(C126=0,"-",C126/(C126+C127))</f>
        <v>1</v>
      </c>
      <c r="D132" s="6">
        <f>IF(D126=0,"-",D126/(D126+D127))</f>
        <v>1</v>
      </c>
      <c r="E132" s="6">
        <f t="shared" ref="E132:J132" si="12">IF(E126=0,"-",E126/(E126+E127))</f>
        <v>1</v>
      </c>
      <c r="F132" s="6">
        <f t="shared" si="12"/>
        <v>1</v>
      </c>
      <c r="G132" s="6">
        <f t="shared" si="12"/>
        <v>0.75</v>
      </c>
      <c r="H132" s="6">
        <f t="shared" si="12"/>
        <v>0.75</v>
      </c>
      <c r="I132" s="6">
        <f t="shared" si="12"/>
        <v>1</v>
      </c>
      <c r="J132" s="6">
        <f t="shared" si="12"/>
        <v>0.77777777777777779</v>
      </c>
      <c r="K132" s="6">
        <f>IF(OR(C132="-",G132="-"),"-",(G132-C132)/C132)</f>
        <v>-0.25</v>
      </c>
      <c r="L132" s="6">
        <f t="shared" ref="L132:N133" si="13">IF(OR(D132="-",H132="-"),"-",(H132-D132)/D132)</f>
        <v>-0.25</v>
      </c>
      <c r="M132" s="6">
        <f t="shared" si="13"/>
        <v>0</v>
      </c>
      <c r="N132" s="6">
        <f t="shared" si="13"/>
        <v>-0.22222222222222221</v>
      </c>
    </row>
    <row r="133" spans="2:14" ht="15" thickBot="1" x14ac:dyDescent="0.25">
      <c r="B133" s="4" t="s">
        <v>37</v>
      </c>
      <c r="C133" s="6">
        <f>IF(C129=0,"-",C129/(C128+C129))</f>
        <v>1</v>
      </c>
      <c r="D133" s="6" t="str">
        <f t="shared" ref="D133:J133" si="14">IF(D129=0,"-",D129/(D128+D129))</f>
        <v>-</v>
      </c>
      <c r="E133" s="6" t="str">
        <f t="shared" si="14"/>
        <v>-</v>
      </c>
      <c r="F133" s="6">
        <f t="shared" si="14"/>
        <v>1</v>
      </c>
      <c r="G133" s="6" t="str">
        <f t="shared" si="14"/>
        <v>-</v>
      </c>
      <c r="H133" s="6" t="str">
        <f t="shared" si="14"/>
        <v>-</v>
      </c>
      <c r="I133" s="6" t="str">
        <f t="shared" si="14"/>
        <v>-</v>
      </c>
      <c r="J133" s="6" t="str">
        <f t="shared" si="14"/>
        <v>-</v>
      </c>
      <c r="K133" s="6" t="str">
        <f>IF(OR(C133="-",G133="-"),"-",(G133-C133)/C133)</f>
        <v>-</v>
      </c>
      <c r="L133" s="6" t="str">
        <f t="shared" si="13"/>
        <v>-</v>
      </c>
      <c r="M133" s="6" t="str">
        <f t="shared" si="13"/>
        <v>-</v>
      </c>
      <c r="N133" s="6" t="str">
        <f t="shared" si="13"/>
        <v>-</v>
      </c>
    </row>
    <row r="134" spans="2:14" x14ac:dyDescent="0.2">
      <c r="C134" s="13"/>
    </row>
    <row r="135" spans="2:14" x14ac:dyDescent="0.2">
      <c r="C135" s="13"/>
      <c r="M135" s="14"/>
    </row>
    <row r="136" spans="2:14" x14ac:dyDescent="0.2">
      <c r="C136" s="13"/>
    </row>
    <row r="139" spans="2:14" ht="29.25" customHeight="1" thickBot="1" x14ac:dyDescent="0.25">
      <c r="C139" s="26">
        <v>2018</v>
      </c>
      <c r="D139" s="27"/>
      <c r="E139" s="27"/>
      <c r="F139" s="28"/>
      <c r="G139" s="26">
        <v>2019</v>
      </c>
      <c r="H139" s="27"/>
      <c r="I139" s="27"/>
      <c r="J139" s="28"/>
      <c r="K139" s="29" t="s">
        <v>58</v>
      </c>
      <c r="L139" s="30"/>
      <c r="M139" s="30"/>
      <c r="N139" s="30"/>
    </row>
    <row r="140" spans="2:14" ht="57.75" customHeight="1" thickBot="1" x14ac:dyDescent="0.25">
      <c r="C140" s="12" t="s">
        <v>60</v>
      </c>
      <c r="D140" s="12" t="s">
        <v>70</v>
      </c>
      <c r="E140" s="12" t="s">
        <v>69</v>
      </c>
      <c r="F140" s="12" t="s">
        <v>62</v>
      </c>
      <c r="G140" s="12" t="s">
        <v>60</v>
      </c>
      <c r="H140" s="12" t="s">
        <v>70</v>
      </c>
      <c r="I140" s="12" t="s">
        <v>69</v>
      </c>
      <c r="J140" s="12" t="s">
        <v>62</v>
      </c>
      <c r="K140" s="12" t="s">
        <v>60</v>
      </c>
      <c r="L140" s="12" t="s">
        <v>70</v>
      </c>
      <c r="M140" s="12" t="s">
        <v>69</v>
      </c>
      <c r="N140" s="12" t="s">
        <v>62</v>
      </c>
    </row>
    <row r="141" spans="2:14" ht="15" thickBot="1" x14ac:dyDescent="0.25">
      <c r="B141" s="4" t="s">
        <v>71</v>
      </c>
      <c r="C141" s="10">
        <v>27</v>
      </c>
      <c r="D141" s="10">
        <v>0</v>
      </c>
      <c r="E141" s="10">
        <v>2</v>
      </c>
      <c r="F141" s="10">
        <v>29</v>
      </c>
      <c r="G141" s="10">
        <v>27</v>
      </c>
      <c r="H141" s="10">
        <v>0</v>
      </c>
      <c r="I141" s="10">
        <v>2</v>
      </c>
      <c r="J141" s="10">
        <v>29</v>
      </c>
      <c r="K141" s="6">
        <f>IF(C141=0,"-",(G141-C141)/C141)</f>
        <v>0</v>
      </c>
      <c r="L141" s="6" t="str">
        <f t="shared" ref="L141:N145" si="15">IF(D141=0,"-",(H141-D141)/D141)</f>
        <v>-</v>
      </c>
      <c r="M141" s="6">
        <f t="shared" si="15"/>
        <v>0</v>
      </c>
      <c r="N141" s="6">
        <f t="shared" si="15"/>
        <v>0</v>
      </c>
    </row>
    <row r="142" spans="2:14" ht="15" thickBot="1" x14ac:dyDescent="0.25">
      <c r="B142" s="4" t="s">
        <v>72</v>
      </c>
      <c r="C142" s="10">
        <v>5</v>
      </c>
      <c r="D142" s="10">
        <v>0</v>
      </c>
      <c r="E142" s="10">
        <v>2</v>
      </c>
      <c r="F142" s="10">
        <v>7</v>
      </c>
      <c r="G142" s="10">
        <v>18</v>
      </c>
      <c r="H142" s="10">
        <v>0</v>
      </c>
      <c r="I142" s="10">
        <v>0</v>
      </c>
      <c r="J142" s="10">
        <v>18</v>
      </c>
      <c r="K142" s="6">
        <f t="shared" ref="K142:K145" si="16">IF(C142=0,"-",(G142-C142)/C142)</f>
        <v>2.6</v>
      </c>
      <c r="L142" s="6" t="str">
        <f t="shared" si="15"/>
        <v>-</v>
      </c>
      <c r="M142" s="6">
        <f t="shared" si="15"/>
        <v>-1</v>
      </c>
      <c r="N142" s="6">
        <f t="shared" si="15"/>
        <v>1.5714285714285714</v>
      </c>
    </row>
    <row r="143" spans="2:14" ht="15" thickBot="1" x14ac:dyDescent="0.25">
      <c r="B143" s="4" t="s">
        <v>73</v>
      </c>
      <c r="C143" s="10">
        <v>197</v>
      </c>
      <c r="D143" s="10">
        <v>0</v>
      </c>
      <c r="E143" s="10">
        <v>26</v>
      </c>
      <c r="F143" s="10">
        <v>223</v>
      </c>
      <c r="G143" s="10">
        <v>216</v>
      </c>
      <c r="H143" s="10">
        <v>0</v>
      </c>
      <c r="I143" s="10">
        <v>17</v>
      </c>
      <c r="J143" s="10">
        <v>233</v>
      </c>
      <c r="K143" s="6">
        <f t="shared" si="16"/>
        <v>9.6446700507614211E-2</v>
      </c>
      <c r="L143" s="6" t="str">
        <f t="shared" si="15"/>
        <v>-</v>
      </c>
      <c r="M143" s="6">
        <f t="shared" si="15"/>
        <v>-0.34615384615384615</v>
      </c>
      <c r="N143" s="6">
        <f t="shared" si="15"/>
        <v>4.4843049327354258E-2</v>
      </c>
    </row>
    <row r="144" spans="2:14" ht="15" thickBot="1" x14ac:dyDescent="0.25">
      <c r="B144" s="4" t="s">
        <v>74</v>
      </c>
      <c r="C144" s="10">
        <v>36</v>
      </c>
      <c r="D144" s="10">
        <v>0</v>
      </c>
      <c r="E144" s="10">
        <v>10</v>
      </c>
      <c r="F144" s="10">
        <v>46</v>
      </c>
      <c r="G144" s="10">
        <v>51</v>
      </c>
      <c r="H144" s="10">
        <v>0</v>
      </c>
      <c r="I144" s="10">
        <v>20</v>
      </c>
      <c r="J144" s="10">
        <v>71</v>
      </c>
      <c r="K144" s="6">
        <f t="shared" si="16"/>
        <v>0.41666666666666669</v>
      </c>
      <c r="L144" s="6" t="str">
        <f t="shared" si="15"/>
        <v>-</v>
      </c>
      <c r="M144" s="6">
        <f t="shared" si="15"/>
        <v>1</v>
      </c>
      <c r="N144" s="6">
        <f t="shared" si="15"/>
        <v>0.54347826086956519</v>
      </c>
    </row>
    <row r="145" spans="2:14" ht="15" thickBot="1" x14ac:dyDescent="0.25">
      <c r="B145" s="4" t="s">
        <v>75</v>
      </c>
      <c r="C145" s="10">
        <v>4</v>
      </c>
      <c r="D145" s="10">
        <v>0</v>
      </c>
      <c r="E145" s="10">
        <v>0</v>
      </c>
      <c r="F145" s="10">
        <v>4</v>
      </c>
      <c r="G145" s="10">
        <v>2</v>
      </c>
      <c r="H145" s="10">
        <v>0</v>
      </c>
      <c r="I145" s="10">
        <v>0</v>
      </c>
      <c r="J145" s="10">
        <v>2</v>
      </c>
      <c r="K145" s="6">
        <f t="shared" si="16"/>
        <v>-0.5</v>
      </c>
      <c r="L145" s="6" t="str">
        <f t="shared" si="15"/>
        <v>-</v>
      </c>
      <c r="M145" s="6" t="str">
        <f t="shared" si="15"/>
        <v>-</v>
      </c>
      <c r="N145" s="6">
        <f t="shared" si="15"/>
        <v>-0.5</v>
      </c>
    </row>
    <row r="146" spans="2:14" ht="15" thickBot="1" x14ac:dyDescent="0.25">
      <c r="B146" s="7" t="s">
        <v>68</v>
      </c>
      <c r="C146" s="10">
        <v>269</v>
      </c>
      <c r="D146" s="10">
        <v>0</v>
      </c>
      <c r="E146" s="10">
        <v>40</v>
      </c>
      <c r="F146" s="10">
        <v>309</v>
      </c>
      <c r="G146" s="10">
        <v>314</v>
      </c>
      <c r="H146" s="10">
        <v>0</v>
      </c>
      <c r="I146" s="10">
        <v>39</v>
      </c>
      <c r="J146" s="10">
        <v>353</v>
      </c>
      <c r="K146" s="6">
        <f t="shared" ref="K146" si="17">IF(C146=0,"-",(G146-C146)/C146)</f>
        <v>0.16728624535315986</v>
      </c>
      <c r="L146" s="6" t="str">
        <f t="shared" ref="L146" si="18">IF(D146=0,"-",(H146-D146)/D146)</f>
        <v>-</v>
      </c>
      <c r="M146" s="6">
        <f t="shared" ref="M146" si="19">IF(E146=0,"-",(I146-E146)/E146)</f>
        <v>-2.5000000000000001E-2</v>
      </c>
      <c r="N146" s="6">
        <f t="shared" ref="N146" si="20">IF(F146=0,"-",(J146-F146)/F146)</f>
        <v>0.14239482200647249</v>
      </c>
    </row>
    <row r="147" spans="2:14" ht="29.25" thickBot="1" x14ac:dyDescent="0.25">
      <c r="B147" s="7" t="s">
        <v>76</v>
      </c>
      <c r="C147" s="6">
        <f t="shared" ref="C147:J148" si="21">IF(C141=0,"-",(C141/(C141+C143)))</f>
        <v>0.12053571428571429</v>
      </c>
      <c r="D147" s="6" t="str">
        <f t="shared" si="21"/>
        <v>-</v>
      </c>
      <c r="E147" s="6">
        <f t="shared" si="21"/>
        <v>7.1428571428571425E-2</v>
      </c>
      <c r="F147" s="6">
        <f t="shared" si="21"/>
        <v>0.11507936507936507</v>
      </c>
      <c r="G147" s="6">
        <f t="shared" si="21"/>
        <v>0.1111111111111111</v>
      </c>
      <c r="H147" s="6" t="str">
        <f t="shared" si="21"/>
        <v>-</v>
      </c>
      <c r="I147" s="6">
        <f t="shared" si="21"/>
        <v>0.10526315789473684</v>
      </c>
      <c r="J147" s="6">
        <f t="shared" si="21"/>
        <v>0.11068702290076336</v>
      </c>
      <c r="K147" s="6">
        <f>IF(OR(C147="-",G147="-"),"-",(G147-C147)/C147)</f>
        <v>-7.8189300411522694E-2</v>
      </c>
      <c r="L147" s="6" t="str">
        <f t="shared" ref="L147:N148" si="22">IF(OR(D147="-",H147="-"),"-",(H147-D147)/D147)</f>
        <v>-</v>
      </c>
      <c r="M147" s="6">
        <f t="shared" si="22"/>
        <v>0.47368421052631576</v>
      </c>
      <c r="N147" s="6">
        <f t="shared" si="22"/>
        <v>-3.8167938931297621E-2</v>
      </c>
    </row>
    <row r="148" spans="2:14" ht="29.25" thickBot="1" x14ac:dyDescent="0.25">
      <c r="B148" s="7" t="s">
        <v>77</v>
      </c>
      <c r="C148" s="6">
        <f t="shared" si="21"/>
        <v>0.12195121951219512</v>
      </c>
      <c r="D148" s="6" t="str">
        <f t="shared" si="21"/>
        <v>-</v>
      </c>
      <c r="E148" s="6">
        <f t="shared" si="21"/>
        <v>0.16666666666666666</v>
      </c>
      <c r="F148" s="6">
        <f t="shared" si="21"/>
        <v>0.13207547169811321</v>
      </c>
      <c r="G148" s="6">
        <f t="shared" si="21"/>
        <v>0.2608695652173913</v>
      </c>
      <c r="H148" s="6" t="str">
        <f t="shared" si="21"/>
        <v>-</v>
      </c>
      <c r="I148" s="6" t="str">
        <f t="shared" si="21"/>
        <v>-</v>
      </c>
      <c r="J148" s="6">
        <f t="shared" si="21"/>
        <v>0.20224719101123595</v>
      </c>
      <c r="K148" s="6">
        <f>IF(OR(C148="-",G148="-"),"-",(G148-C148)/C148)</f>
        <v>1.1391304347826088</v>
      </c>
      <c r="L148" s="6" t="str">
        <f t="shared" si="22"/>
        <v>-</v>
      </c>
      <c r="M148" s="6" t="str">
        <f t="shared" si="22"/>
        <v>-</v>
      </c>
      <c r="N148" s="6">
        <f t="shared" si="22"/>
        <v>0.53130016051364359</v>
      </c>
    </row>
    <row r="149" spans="2:14" ht="14.25" x14ac:dyDescent="0.2">
      <c r="B149" s="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29.25" customHeight="1" thickBot="1" x14ac:dyDescent="0.25">
      <c r="B154" s="7"/>
      <c r="C154" s="8">
        <v>2018</v>
      </c>
      <c r="D154" s="8">
        <v>2019</v>
      </c>
      <c r="E154" s="8" t="s">
        <v>99</v>
      </c>
    </row>
    <row r="155" spans="2:14" ht="15" thickBot="1" x14ac:dyDescent="0.25">
      <c r="B155" s="4" t="s">
        <v>94</v>
      </c>
      <c r="C155" s="19">
        <v>237</v>
      </c>
      <c r="D155" s="19">
        <v>276</v>
      </c>
      <c r="E155" s="18">
        <f>IF(C155=0,"-",(D155-C155)/C155)</f>
        <v>0.16455696202531644</v>
      </c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15" thickBot="1" x14ac:dyDescent="0.25">
      <c r="B156" s="4" t="s">
        <v>95</v>
      </c>
      <c r="C156" s="19">
        <v>28</v>
      </c>
      <c r="D156" s="19">
        <v>32</v>
      </c>
      <c r="E156" s="18">
        <f t="shared" ref="E156:E157" si="23">IF(C156=0,"-",(D156-C156)/C156)</f>
        <v>0.14285714285714285</v>
      </c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2:14" ht="15" thickBot="1" x14ac:dyDescent="0.25">
      <c r="B157" s="4" t="s">
        <v>96</v>
      </c>
      <c r="C157" s="19">
        <v>3</v>
      </c>
      <c r="D157" s="19">
        <v>3</v>
      </c>
      <c r="E157" s="18">
        <f t="shared" si="23"/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97</v>
      </c>
      <c r="C158" s="18">
        <f>IF(C155=0,"-",C155/(C155+C156+C157))</f>
        <v>0.88432835820895528</v>
      </c>
      <c r="D158" s="18">
        <f>IF(D155=0,"-",D155/(D155+D156+D157))</f>
        <v>0.887459807073955</v>
      </c>
      <c r="E158" s="18">
        <f>IF(OR(C158="-",D158="-"),"-",(D158-C158)/C158)</f>
        <v>3.5410476616874464E-3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4.25" x14ac:dyDescent="0.2">
      <c r="B159" s="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4.25" x14ac:dyDescent="0.2">
      <c r="B160" s="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3" spans="2:14" ht="42.75" customHeight="1" thickBot="1" x14ac:dyDescent="0.25">
      <c r="C163" s="8">
        <v>2018</v>
      </c>
      <c r="D163" s="8">
        <v>2019</v>
      </c>
      <c r="E163" s="8" t="s">
        <v>99</v>
      </c>
    </row>
    <row r="164" spans="2:14" ht="20.100000000000001" customHeight="1" thickBot="1" x14ac:dyDescent="0.25">
      <c r="B164" s="4" t="s">
        <v>38</v>
      </c>
      <c r="C164" s="5">
        <v>10</v>
      </c>
      <c r="D164" s="5">
        <v>9</v>
      </c>
      <c r="E164" s="6">
        <f>IF(C164=0,"-",(D164-C164)/C164)</f>
        <v>-0.1</v>
      </c>
    </row>
    <row r="165" spans="2:14" ht="20.100000000000001" customHeight="1" thickBot="1" x14ac:dyDescent="0.25">
      <c r="B165" s="4" t="s">
        <v>41</v>
      </c>
      <c r="C165" s="5">
        <v>5</v>
      </c>
      <c r="D165" s="5">
        <v>6</v>
      </c>
      <c r="E165" s="6">
        <f t="shared" ref="E165:E166" si="24">IF(C165=0,"-",(D165-C165)/C165)</f>
        <v>0.2</v>
      </c>
    </row>
    <row r="166" spans="2:14" ht="20.100000000000001" customHeight="1" thickBot="1" x14ac:dyDescent="0.25">
      <c r="B166" s="4" t="s">
        <v>42</v>
      </c>
      <c r="C166" s="5">
        <v>5</v>
      </c>
      <c r="D166" s="5">
        <v>1</v>
      </c>
      <c r="E166" s="6">
        <f t="shared" si="24"/>
        <v>-0.8</v>
      </c>
    </row>
    <row r="167" spans="2:14" ht="20.100000000000001" customHeight="1" thickBot="1" x14ac:dyDescent="0.25">
      <c r="B167" s="4" t="s">
        <v>98</v>
      </c>
      <c r="C167" s="6">
        <f>IF(C164=0,"-",(C165+C166)/C164)</f>
        <v>1</v>
      </c>
      <c r="D167" s="6">
        <f>IF(D164=0,"-",(D165+D166)/D164)</f>
        <v>0.77777777777777779</v>
      </c>
      <c r="E167" s="6">
        <f t="shared" ref="E167:E169" si="25">IF(OR(C167="-",D167="-"),"-",(D167-C167)/C167)</f>
        <v>-0.22222222222222221</v>
      </c>
    </row>
    <row r="168" spans="2:14" ht="20.100000000000001" customHeight="1" thickBot="1" x14ac:dyDescent="0.25">
      <c r="B168" s="4" t="s">
        <v>39</v>
      </c>
      <c r="C168" s="6">
        <v>1</v>
      </c>
      <c r="D168" s="6">
        <v>0.8571428571428571</v>
      </c>
      <c r="E168" s="6">
        <f t="shared" si="25"/>
        <v>-0.1428571428571429</v>
      </c>
    </row>
    <row r="169" spans="2:14" ht="20.100000000000001" customHeight="1" thickBot="1" x14ac:dyDescent="0.25">
      <c r="B169" s="4" t="s">
        <v>40</v>
      </c>
      <c r="C169" s="6">
        <v>1</v>
      </c>
      <c r="D169" s="6">
        <v>0.5</v>
      </c>
      <c r="E169" s="6">
        <f t="shared" si="25"/>
        <v>-0.5</v>
      </c>
    </row>
    <row r="170" spans="2:14" ht="20.100000000000001" customHeight="1" x14ac:dyDescent="0.2">
      <c r="B170" s="7"/>
      <c r="C170" s="18"/>
      <c r="D170" s="18"/>
      <c r="E170" s="18"/>
    </row>
    <row r="175" spans="2:14" ht="42.75" customHeight="1" thickBot="1" x14ac:dyDescent="0.25">
      <c r="C175" s="8">
        <v>2018</v>
      </c>
      <c r="D175" s="8">
        <v>2019</v>
      </c>
      <c r="E175" s="8" t="s">
        <v>99</v>
      </c>
    </row>
    <row r="176" spans="2:14" ht="15" thickBot="1" x14ac:dyDescent="0.25">
      <c r="B176" s="15" t="s">
        <v>81</v>
      </c>
      <c r="C176" s="5">
        <v>15</v>
      </c>
      <c r="D176" s="5">
        <v>10</v>
      </c>
      <c r="E176" s="6">
        <f>IF(C176=0,"-",(D176-C176)/C176)</f>
        <v>-0.33333333333333331</v>
      </c>
      <c r="H176" s="13"/>
    </row>
    <row r="177" spans="2:10" ht="15" thickBot="1" x14ac:dyDescent="0.25">
      <c r="B177" s="4" t="s">
        <v>43</v>
      </c>
      <c r="C177" s="5">
        <v>11</v>
      </c>
      <c r="D177" s="5">
        <v>6</v>
      </c>
      <c r="E177" s="6">
        <f t="shared" ref="E177:E183" si="26">IF(C177=0,"-",(D177-C177)/C177)</f>
        <v>-0.45454545454545453</v>
      </c>
      <c r="H177" s="13"/>
    </row>
    <row r="178" spans="2:10" ht="15" thickBot="1" x14ac:dyDescent="0.25">
      <c r="B178" s="4" t="s">
        <v>47</v>
      </c>
      <c r="C178" s="5">
        <v>3</v>
      </c>
      <c r="D178" s="5">
        <v>3</v>
      </c>
      <c r="E178" s="6">
        <f t="shared" si="26"/>
        <v>0</v>
      </c>
      <c r="H178" s="13"/>
    </row>
    <row r="179" spans="2:10" ht="15" thickBot="1" x14ac:dyDescent="0.25">
      <c r="B179" s="4" t="s">
        <v>78</v>
      </c>
      <c r="C179" s="5">
        <v>1</v>
      </c>
      <c r="D179" s="5">
        <v>1</v>
      </c>
      <c r="E179" s="6">
        <f t="shared" si="26"/>
        <v>0</v>
      </c>
      <c r="H179" s="13"/>
    </row>
    <row r="180" spans="2:10" ht="15" thickBot="1" x14ac:dyDescent="0.25">
      <c r="B180" s="15" t="s">
        <v>79</v>
      </c>
      <c r="C180" s="5">
        <v>341</v>
      </c>
      <c r="D180" s="5">
        <v>321</v>
      </c>
      <c r="E180" s="6">
        <f t="shared" si="26"/>
        <v>-5.865102639296188E-2</v>
      </c>
      <c r="H180" s="13"/>
    </row>
    <row r="181" spans="2:10" ht="15" thickBot="1" x14ac:dyDescent="0.25">
      <c r="B181" s="4" t="s">
        <v>47</v>
      </c>
      <c r="C181" s="5">
        <v>290</v>
      </c>
      <c r="D181" s="5">
        <v>290</v>
      </c>
      <c r="E181" s="6">
        <f t="shared" si="26"/>
        <v>0</v>
      </c>
      <c r="H181" s="13"/>
    </row>
    <row r="182" spans="2:10" ht="15" thickBot="1" x14ac:dyDescent="0.25">
      <c r="B182" s="4" t="s">
        <v>70</v>
      </c>
      <c r="C182" s="5">
        <v>0</v>
      </c>
      <c r="D182" s="5">
        <v>0</v>
      </c>
      <c r="E182" s="6" t="str">
        <f t="shared" si="26"/>
        <v>-</v>
      </c>
      <c r="H182" s="13"/>
    </row>
    <row r="183" spans="2:10" ht="15" thickBot="1" x14ac:dyDescent="0.25">
      <c r="B183" s="4" t="s">
        <v>80</v>
      </c>
      <c r="C183" s="5">
        <v>51</v>
      </c>
      <c r="D183" s="5">
        <v>31</v>
      </c>
      <c r="E183" s="6">
        <f t="shared" si="26"/>
        <v>-0.39215686274509803</v>
      </c>
      <c r="H183" s="13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94" spans="2:5" ht="42.75" customHeight="1" thickBot="1" x14ac:dyDescent="0.25">
      <c r="C194" s="8">
        <v>2018</v>
      </c>
      <c r="D194" s="8">
        <v>2019</v>
      </c>
      <c r="E194" s="8" t="s">
        <v>99</v>
      </c>
    </row>
    <row r="195" spans="2:5" ht="15" thickBot="1" x14ac:dyDescent="0.25">
      <c r="B195" s="4" t="s">
        <v>82</v>
      </c>
      <c r="C195" s="5">
        <v>11</v>
      </c>
      <c r="D195" s="5">
        <v>8</v>
      </c>
      <c r="E195" s="6">
        <f t="shared" ref="E195:E198" si="27">IF(C195=0,"-",(D195-C195)/C195)</f>
        <v>-0.27272727272727271</v>
      </c>
    </row>
    <row r="196" spans="2:5" ht="15" thickBot="1" x14ac:dyDescent="0.25">
      <c r="B196" s="4" t="s">
        <v>83</v>
      </c>
      <c r="C196" s="5">
        <v>2</v>
      </c>
      <c r="D196" s="5">
        <v>0</v>
      </c>
      <c r="E196" s="6">
        <f t="shared" si="27"/>
        <v>-1</v>
      </c>
    </row>
    <row r="197" spans="2:5" ht="15" thickBot="1" x14ac:dyDescent="0.25">
      <c r="B197" s="4" t="s">
        <v>84</v>
      </c>
      <c r="C197" s="5">
        <v>13</v>
      </c>
      <c r="D197" s="5">
        <v>8</v>
      </c>
      <c r="E197" s="6">
        <f t="shared" si="27"/>
        <v>-0.38461538461538464</v>
      </c>
    </row>
    <row r="198" spans="2:5" ht="15" thickBot="1" x14ac:dyDescent="0.25">
      <c r="B198" s="4" t="s">
        <v>85</v>
      </c>
      <c r="C198" s="5">
        <v>9</v>
      </c>
      <c r="D198" s="5">
        <v>5</v>
      </c>
      <c r="E198" s="6">
        <f t="shared" si="27"/>
        <v>-0.44444444444444442</v>
      </c>
    </row>
    <row r="199" spans="2:5" ht="14.25" x14ac:dyDescent="0.2">
      <c r="B199" s="7"/>
      <c r="C199" s="19"/>
      <c r="D199" s="19"/>
      <c r="E199" s="18"/>
    </row>
    <row r="204" spans="2:5" ht="42.75" customHeight="1" thickBot="1" x14ac:dyDescent="0.25">
      <c r="C204" s="8">
        <v>2018</v>
      </c>
      <c r="D204" s="8">
        <v>2019</v>
      </c>
      <c r="E204" s="8" t="s">
        <v>99</v>
      </c>
    </row>
    <row r="205" spans="2:5" ht="20.100000000000001" customHeight="1" thickBot="1" x14ac:dyDescent="0.25">
      <c r="B205" s="16" t="s">
        <v>88</v>
      </c>
      <c r="C205" s="5"/>
      <c r="D205" s="5"/>
      <c r="E205" s="6" t="str">
        <f t="shared" ref="E205:E208" si="28">IF(C205=0,"-",(D205-C205)/C205)</f>
        <v>-</v>
      </c>
    </row>
    <row r="206" spans="2:5" ht="20.100000000000001" customHeight="1" thickBot="1" x14ac:dyDescent="0.25">
      <c r="B206" s="17" t="s">
        <v>89</v>
      </c>
      <c r="C206" s="5">
        <v>11</v>
      </c>
      <c r="D206" s="5">
        <v>8</v>
      </c>
      <c r="E206" s="6">
        <f t="shared" si="28"/>
        <v>-0.27272727272727271</v>
      </c>
    </row>
    <row r="207" spans="2:5" ht="20.100000000000001" customHeight="1" thickBot="1" x14ac:dyDescent="0.25">
      <c r="B207" s="17" t="s">
        <v>86</v>
      </c>
      <c r="C207" s="5">
        <v>10</v>
      </c>
      <c r="D207" s="5">
        <v>5</v>
      </c>
      <c r="E207" s="6">
        <f t="shared" si="28"/>
        <v>-0.5</v>
      </c>
    </row>
    <row r="208" spans="2:5" ht="20.100000000000001" customHeight="1" thickBot="1" x14ac:dyDescent="0.25">
      <c r="B208" s="17" t="s">
        <v>87</v>
      </c>
      <c r="C208" s="5">
        <v>1</v>
      </c>
      <c r="D208" s="5">
        <v>3</v>
      </c>
      <c r="E208" s="6">
        <f t="shared" si="28"/>
        <v>2</v>
      </c>
    </row>
    <row r="209" spans="2:5" ht="20.100000000000001" customHeight="1" thickBot="1" x14ac:dyDescent="0.25">
      <c r="B209" s="17" t="s">
        <v>90</v>
      </c>
      <c r="C209" s="5"/>
      <c r="D209" s="5"/>
      <c r="E209" s="6"/>
    </row>
    <row r="210" spans="2:5" ht="20.100000000000001" customHeight="1" thickBot="1" x14ac:dyDescent="0.25">
      <c r="B210" s="17" t="s">
        <v>89</v>
      </c>
      <c r="C210" s="5">
        <v>2</v>
      </c>
      <c r="D210" s="5">
        <v>0</v>
      </c>
      <c r="E210" s="6">
        <f>IF(C210=0,"-",(D210-C210)/C210)</f>
        <v>-1</v>
      </c>
    </row>
    <row r="211" spans="2:5" ht="15" thickBot="1" x14ac:dyDescent="0.25">
      <c r="B211" s="17" t="s">
        <v>86</v>
      </c>
      <c r="C211" s="5">
        <v>2</v>
      </c>
      <c r="D211" s="5">
        <v>0</v>
      </c>
      <c r="E211" s="6">
        <f t="shared" ref="E211:E212" si="29">IF(C211=0,"-",(D211-C211)/C211)</f>
        <v>-1</v>
      </c>
    </row>
    <row r="212" spans="2:5" ht="15" thickBot="1" x14ac:dyDescent="0.25">
      <c r="B212" s="17" t="s">
        <v>87</v>
      </c>
      <c r="C212" s="5">
        <v>0</v>
      </c>
      <c r="D212" s="5">
        <v>0</v>
      </c>
      <c r="E212" s="6" t="str">
        <f t="shared" si="29"/>
        <v>-</v>
      </c>
    </row>
    <row r="213" spans="2:5" ht="14.25" x14ac:dyDescent="0.2">
      <c r="B213" s="21"/>
      <c r="C213" s="19"/>
      <c r="D213" s="19"/>
      <c r="E213" s="18"/>
    </row>
    <row r="218" spans="2:5" ht="42.75" customHeight="1" thickBot="1" x14ac:dyDescent="0.25">
      <c r="C218" s="8">
        <v>2018</v>
      </c>
      <c r="D218" s="8">
        <v>2019</v>
      </c>
      <c r="E218" s="8" t="s">
        <v>99</v>
      </c>
    </row>
    <row r="219" spans="2:5" ht="15" thickBot="1" x14ac:dyDescent="0.25">
      <c r="B219" s="16" t="s">
        <v>91</v>
      </c>
      <c r="C219" s="5">
        <v>14</v>
      </c>
      <c r="D219" s="5">
        <v>9</v>
      </c>
      <c r="E219" s="6">
        <f t="shared" ref="E219:E221" si="30">IF(C219=0,"-",(D219-C219)/C219)</f>
        <v>-0.35714285714285715</v>
      </c>
    </row>
    <row r="220" spans="2:5" ht="15" thickBot="1" x14ac:dyDescent="0.25">
      <c r="B220" s="16" t="s">
        <v>92</v>
      </c>
      <c r="C220" s="5">
        <v>14</v>
      </c>
      <c r="D220" s="5">
        <v>12</v>
      </c>
      <c r="E220" s="6">
        <f t="shared" si="30"/>
        <v>-0.14285714285714285</v>
      </c>
    </row>
    <row r="221" spans="2:5" ht="15" thickBot="1" x14ac:dyDescent="0.25">
      <c r="B221" s="16" t="s">
        <v>93</v>
      </c>
      <c r="C221" s="5">
        <v>8</v>
      </c>
      <c r="D221" s="5">
        <v>5</v>
      </c>
      <c r="E221" s="6">
        <f t="shared" si="30"/>
        <v>-0.375</v>
      </c>
    </row>
    <row r="222" spans="2:5" ht="15" thickBot="1" x14ac:dyDescent="0.25">
      <c r="C222" s="5"/>
      <c r="D222" s="5"/>
      <c r="E222" s="6"/>
    </row>
    <row r="223" spans="2:5" ht="15" thickBot="1" x14ac:dyDescent="0.25">
      <c r="C223" s="5"/>
      <c r="D223" s="5"/>
      <c r="E223" s="6"/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</sheetData>
  <mergeCells count="6">
    <mergeCell ref="C124:F124"/>
    <mergeCell ref="G124:J124"/>
    <mergeCell ref="K124:N124"/>
    <mergeCell ref="C139:F139"/>
    <mergeCell ref="G139:J139"/>
    <mergeCell ref="K139:N139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2020-02-24T12:09:12Z</cp:lastPrinted>
  <dcterms:created xsi:type="dcterms:W3CDTF">2018-12-19T10:40:38Z</dcterms:created>
  <dcterms:modified xsi:type="dcterms:W3CDTF">2020-04-23T11:53:43Z</dcterms:modified>
</cp:coreProperties>
</file>